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asomoza\Downloads\"/>
    </mc:Choice>
  </mc:AlternateContent>
  <xr:revisionPtr revIDLastSave="0" documentId="13_ncr:1_{992E9E9C-8489-4D1A-8475-5A8F1949B1F9}" xr6:coauthVersionLast="47" xr6:coauthVersionMax="47" xr10:uidLastSave="{00000000-0000-0000-0000-000000000000}"/>
  <bookViews>
    <workbookView xWindow="-120" yWindow="-120" windowWidth="29040" windowHeight="15720" xr2:uid="{00000000-000D-0000-FFFF-FFFF00000000}"/>
  </bookViews>
  <sheets>
    <sheet name="PRESSUPOST"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2" i="9" l="1"/>
  <c r="F159" i="9"/>
  <c r="F158" i="9"/>
  <c r="F157" i="9"/>
  <c r="F156" i="9"/>
  <c r="F153" i="9"/>
  <c r="F152" i="9"/>
  <c r="F151" i="9"/>
  <c r="F150" i="9"/>
  <c r="F130" i="9"/>
  <c r="F129" i="9"/>
  <c r="F128" i="9"/>
  <c r="F99" i="9"/>
  <c r="F98" i="9"/>
  <c r="F97" i="9"/>
  <c r="F79" i="9"/>
  <c r="F78" i="9"/>
  <c r="F77" i="9"/>
  <c r="F76" i="9"/>
  <c r="F75" i="9"/>
  <c r="F74" i="9"/>
  <c r="F73" i="9"/>
  <c r="F72" i="9"/>
  <c r="F71" i="9"/>
  <c r="F70" i="9"/>
  <c r="F69" i="9"/>
  <c r="F68" i="9"/>
  <c r="F67" i="9"/>
  <c r="F66" i="9"/>
  <c r="F65" i="9"/>
  <c r="F64" i="9"/>
  <c r="F63" i="9"/>
  <c r="F62" i="9"/>
  <c r="F61" i="9"/>
  <c r="F60" i="9"/>
  <c r="F59" i="9"/>
  <c r="F58" i="9"/>
  <c r="F57" i="9"/>
  <c r="F56" i="9"/>
  <c r="F55" i="9"/>
  <c r="F54" i="9"/>
  <c r="F53" i="9"/>
  <c r="F123" i="9"/>
  <c r="F124" i="9" l="1"/>
  <c r="F122" i="9"/>
  <c r="F121" i="9"/>
  <c r="F117" i="9"/>
  <c r="F116" i="9"/>
  <c r="F115" i="9"/>
  <c r="F114" i="9"/>
  <c r="F113" i="9"/>
  <c r="F133" i="9"/>
  <c r="C147" i="9"/>
  <c r="F149" i="9"/>
  <c r="F44" i="9"/>
  <c r="F43" i="9" l="1"/>
  <c r="F45" i="9"/>
  <c r="F25" i="9" l="1"/>
  <c r="F82" i="9"/>
  <c r="F87" i="9" l="1"/>
  <c r="F80" i="9"/>
  <c r="F88" i="9" l="1"/>
  <c r="F168" i="9" l="1"/>
  <c r="F167" i="9"/>
  <c r="F166" i="9"/>
  <c r="F165" i="9"/>
  <c r="F164" i="9"/>
  <c r="F163" i="9"/>
  <c r="F109" i="9"/>
  <c r="F108" i="9"/>
  <c r="F15" i="9"/>
  <c r="F14" i="9"/>
  <c r="F13" i="9"/>
  <c r="F12" i="9"/>
  <c r="F11" i="9"/>
  <c r="F10" i="9"/>
  <c r="F169" i="9" l="1"/>
  <c r="F16" i="9"/>
  <c r="F160" i="9" l="1"/>
  <c r="F171" i="9" l="1"/>
  <c r="F172" i="9" s="1"/>
  <c r="F89" i="9"/>
  <c r="F81" i="9" l="1"/>
  <c r="F100" i="9" l="1"/>
  <c r="F50" i="9"/>
  <c r="F52" i="9" l="1"/>
  <c r="F51" i="9"/>
  <c r="F146" i="9" l="1"/>
  <c r="F143" i="9"/>
  <c r="F142" i="9"/>
  <c r="F137" i="9"/>
  <c r="F136" i="9"/>
  <c r="F127" i="9"/>
  <c r="F126" i="9"/>
  <c r="F125" i="9"/>
  <c r="F120" i="9"/>
  <c r="F119" i="9"/>
  <c r="F118" i="9"/>
  <c r="F91" i="9"/>
  <c r="F90" i="9"/>
  <c r="F86" i="9"/>
  <c r="F85" i="9"/>
  <c r="F84" i="9"/>
  <c r="F83" i="9"/>
  <c r="F49" i="9"/>
  <c r="F46" i="9"/>
  <c r="F42" i="9"/>
  <c r="F41" i="9"/>
  <c r="F40" i="9"/>
  <c r="F39" i="9"/>
  <c r="F38" i="9"/>
  <c r="F37" i="9"/>
  <c r="F36" i="9"/>
  <c r="F35" i="9"/>
  <c r="F34" i="9"/>
  <c r="F33" i="9"/>
  <c r="F32" i="9"/>
  <c r="F31" i="9"/>
  <c r="F30" i="9"/>
  <c r="F29" i="9"/>
  <c r="F28" i="9"/>
  <c r="F27" i="9"/>
  <c r="F26" i="9"/>
  <c r="F24" i="9"/>
  <c r="F23" i="9"/>
  <c r="F22" i="9"/>
  <c r="F21" i="9"/>
  <c r="F20" i="9"/>
  <c r="F19" i="9"/>
  <c r="F18" i="9"/>
  <c r="F17" i="9"/>
  <c r="F9" i="9"/>
  <c r="F131" i="9" l="1"/>
  <c r="F47" i="9"/>
  <c r="F110" i="9"/>
  <c r="F135" i="9" l="1"/>
  <c r="F134" i="9"/>
  <c r="F138" i="9" s="1"/>
  <c r="F144" i="9" l="1"/>
  <c r="F174" i="9"/>
  <c r="F175" i="9" s="1"/>
  <c r="F147" i="9"/>
  <c r="C148" i="9" l="1"/>
  <c r="F148" i="9" s="1"/>
  <c r="F92" i="9" l="1"/>
  <c r="F154" i="9"/>
  <c r="F177" i="9" l="1"/>
  <c r="F178" i="9" s="1"/>
  <c r="F181" i="9" l="1"/>
  <c r="F179" i="9"/>
  <c r="F180" i="9"/>
  <c r="F182" i="9" l="1"/>
</calcChain>
</file>

<file path=xl/sharedStrings.xml><?xml version="1.0" encoding="utf-8"?>
<sst xmlns="http://schemas.openxmlformats.org/spreadsheetml/2006/main" count="456" uniqueCount="318">
  <si>
    <t>PRESSUPOST LABORATORIS I OFICINES ISGLOBAL CL04 BC8_D7_C8</t>
  </si>
  <si>
    <t>DESCRIPCIÓ</t>
  </si>
  <si>
    <t>MEDICIÓ</t>
  </si>
  <si>
    <t>ut</t>
  </si>
  <si>
    <t>PREU ut</t>
  </si>
  <si>
    <t>TOTAL</t>
  </si>
  <si>
    <t>I.1</t>
  </si>
  <si>
    <t>CLIMATITZACIÓ</t>
  </si>
  <si>
    <t>I.1.1</t>
  </si>
  <si>
    <t>ut. Subministrament i instal·lació d'Unitat de Tractament d'Aire vertical en planta coberta de la marca DECACLIMA, model GC 4.5 V 15 9R 19 C DX HU o equivalent, de cabal 3.500 m3/h, amb bateria de fred d'expansió directa de potència frigorífica 17,3 kW i bateria de calor de potència calorífica 9,0 kW, amb recuperació de calor i secció per a humidificació per llança de vapor de 6kg/h, destinat a la climatització de la sala de cultius de C8.
S’assegurarà l’existència de les següents etapes de filtratge:
FILTRATGE PREVI G4 EN UNITAT DE TRACTAMENT D’AIRE :
- Pre-filtre per retenir les partícules grosses.
- Gravimètrics col·locats en V, mitja plegada sobre doble reixeta.
- Eficàcia gravimètrica 90% ASHRAE.
- Eficàcia G4 segons EN 779.
FILTRATGE TERMINAL F9 EN UNITAT DE TRACTAMENT D’AIRE :
- Filtre d’alta eficàcia, tipus rígid amb multidiedre compacte de paper de fibra de vidre.
- Eficàcia opacimètrica 97%
- Eficàcia F9 segons EN 779.
Inclou elements d'elevació fins a coberta, bancada i silent blocks adaptats a l'espai de coberta.</t>
  </si>
  <si>
    <t>I.1.2</t>
  </si>
  <si>
    <t>ut. Subministrament i instal·lació d'unitat exterior d'expansió directa MITSUBISHI ELECTRIC model PUHY-P200 o equivalent, de potència frigorífica 22,4 kW i potència calorífica 25,0 kW. Tecnologia inverter. Refrigerant R410A. 400V - 50 Hz. Totalment muntada incloent p.p. de connexionat, càrrega de refrigerant, interconnexió elèctrica i posada en marxa.</t>
  </si>
  <si>
    <t>I.1.3</t>
  </si>
  <si>
    <t>ut. Subministrament i instal·lació d'Unitat de tractament d'aire AHU Control Box City Multi, model PAC-AH250M-J de MITSUBISHI ELECTRIC o equivalent, índex capacitat AHU control box 200: capacidad refrigeració 16,0 kW mínim 22,4 kW màxim, capacitat calefacció 18,0 kW mínim 25,0 kW màxim, volum bescanviador (mín./màx.) 3.000/5.700, dimensions (H/A/F) 378x328x104 mm, pes 5 kg.</t>
  </si>
  <si>
    <t>I.1.4</t>
  </si>
  <si>
    <t>m. Subministrament i instal·lació de tub de coure frigorífic desoxidat i deshidratat, hermètic i a prova de fugues, de diàmetre 9,52 mm i 0,8 mm de gruix, per a conducció de líquid o gas refrigerant, amb p.p. d'accessoris, suports i soldadura.</t>
  </si>
  <si>
    <t>m</t>
  </si>
  <si>
    <t>I.1.5</t>
  </si>
  <si>
    <t xml:space="preserve">m. Subministrament i instal·lació d'aïllament tubular flexible d'escuma elastomèrica marca Armaflex o equivalent, d'espessor 15 mm per a tub de diàmetre 9,52 mm, amb p.p. d'adhesiu. </t>
  </si>
  <si>
    <t>I.1.6</t>
  </si>
  <si>
    <t>m. Subministrament i instal·lació de tub de coure frigorífic desoxidat i deshidratat, hermètic i a prova de fugues, de diàmetre 22,2 mm i 1,0 mm de gruix, per a conducció de líquid o gas refrigerant, amb p.p. d'accessoris, suports i soldadura.</t>
  </si>
  <si>
    <t>I.1.7</t>
  </si>
  <si>
    <t xml:space="preserve">m. Subministrament i instal·lació d'aïllament tubular flexible d'escuma elastomèrica marca Armaflex o equivalent, d'espessor 20 mm per a tub de diàmetre 22,2 mm, amb p.p. d'adhesiu. </t>
  </si>
  <si>
    <t>I.1.8</t>
  </si>
  <si>
    <t>Subministrament i instal·lació d'Humectador per resistència i llança de vapor de 6kg/h model UR006HD004 de CAREL o equivalent. Inclou llança de vapor, canonada de vapor i de condensats (fins a 5m) i armari d'intempèrie. Totalment connectat a UTA, alimentació aigua, alimentació elèctrica i connectat a control UTA. Muntat i funcionant.</t>
  </si>
  <si>
    <t>I.1.9</t>
  </si>
  <si>
    <t xml:space="preserve">ut. Subministrament de quadre de control i instrumentació per a UTA marca CONTROLLI o equivalent. Totalment cablejat a tots els actuadors i sensors necessaris. Provat i funcionant.  INCLOU TOTA LA INSTRUMENTACIÓ I VALVULERIA NECESSARIA PER AL CORRECTE CONTROL DE LA UTA PER ASSOLIR LA TEMPERATURA I HUMITAT DE CONSIGNA, AIXÍ COM LA SOBREPRESSIÓ NECESSÀRIA AL SAS.
Especificacions de projecte:
•	Temperatura: (20 +/- 2)ºC 
•	Humitat: 50%, màxima estabilitat.  
•	HEPA-filters (H14)
•	Sobrepressió de SAS (20Pa)
INCLOU:
Quadre de control amb unitat de control programable BACnet/IP per a la gestió de senyals, amb processadors a 32 bits, capacitat de regulació i control autònoma, en armari per a muntatge mural, IP 65.
Pantalla tàctil HMI per a muntatge en frontal de quadre o encastada, pantalla color TFT LCD de 7", resolució 800 x 480 píxels, alimentació a 24 Vcc, protecció IP65, amb port de comunicacions ethernet TCP/IP.
Enginyeria de sistema.****************** Posada en marxa dels controladors.* Creació de la documentació tècnica d'obra incloent esquemes elèctrics de connexions, fulls tècnics dels equips instal·lats i manual genèric software.* Creació de la programació segons els requisits de projecte.* Comprovació d'equips de camp així com de la seva connexió elèctrica.* Càrrega de programa en els controladors i assignació de direcció en el seu Xarxa/Bus.* Programació de llaços de regulació de les subestacions.* Comprovació de senyals i valors.
Enginyeria de software.****************** Creació de pantalles d'instal·lació segons projecte.* Creació de pla d'alarmes per al control automàtic i optimitzat del sistema.* Creació de gràfics dinàmics en sistema supervisor.* Creació d'usuaris de sistema segons especificacions d'ús del client* Creació de política de seguretat d'accés a sistema.* Configuració del sistema per al seu accés via TCP/IP.
</t>
  </si>
  <si>
    <t>I.1.10</t>
  </si>
  <si>
    <t>ut. Calaix de difusió amb filtració HEPA H14 incorporada, model UFA-AXO de MADEL o equivalent, de dimensions 635x635, amb difusor rotacional, amb plenum de connexió construït en poliestirè i amb presa circular lateral, amb presa de pressió integrada per a controlar la pèrdua de càrrega del filtre. Totalment instal·lat amb filtre H14 inclòs.</t>
  </si>
  <si>
    <t>I.1.11</t>
  </si>
  <si>
    <t>ut. Calaix de difusió amb filtració HEPA H14 incorporada, model UFA-DFR de MADEL o equivalent, de dimensions 482x482, amb difusor de placa perforada per a flux laminar, amb plenum de connexió construït en poliestirè i amb presa circular lateral, amb presa de pressió integrada per a controlar la pèrdua de càrrega del filtre. Totalment instal·lat amb filtre H14 inclòs.</t>
  </si>
  <si>
    <t>I.1.12</t>
  </si>
  <si>
    <t>ut. Reixa per a retorn d'aire, model EMT-AR de MADEL o equivalent, de dimensions 1000x300, contruïda en alumini extruït, amb les aletes paral·leles a la dimensió menor. Totalment instal·lada.</t>
  </si>
  <si>
    <t>I.1.13</t>
  </si>
  <si>
    <t>m². Formació de conducte rectangular de planxa d'acer galvanitzat, de gruix 0,8 mm, amb unió METU, amb aïllament exterior segons RITE PER A INTERIORS de 30 mm i conductividad térmica de referència a 10 °C de 0,040 W/(m.K), muntat sobre cel ras amb dificultat alta. Inclou p.p. d'accessoris per a fixació i p.p. de figures per a colzes, derivacions, empelts i embocadures. Secció lliure de pas segons cotes a plànol.</t>
  </si>
  <si>
    <t>m²</t>
  </si>
  <si>
    <t>I.1.14</t>
  </si>
  <si>
    <t>m. Conducte helicoidal de xapa d'acer galvanitzat amb aïllament de diàmetre 200 mm. Totalment instal·lat.</t>
  </si>
  <si>
    <t>I.1.15</t>
  </si>
  <si>
    <t>ut. Comporta rectangular de regulació de volum d'aire variable (VAV) model SVA-R/M/CON 0-10 de MADEL o equivalent, de dimensions 400x400. Construida en acer galvanitzat, creu de mesura en alumini, ràcords en ABS, tubs de mesura en silicona i junta d'estanquitat de lama en EPDM. Ajustarà el cabal d'aire d'un ramal o d'una sala en funció del senyal 0-10 V subministrat per un regulador de temperatura. El senyal de consigna enviat pel regulador de sala posiciona l'actuador per a ajustar el cabal a la necesitat del recinte. Connectada a conducte, sonda de pressió diferencial i servomotor connectats a comporta i a sistema de control. Totalment instal·lada.</t>
  </si>
  <si>
    <t>I.1.16</t>
  </si>
  <si>
    <t>ut. Comporta circular de regulació de volum d'aire variable (VAV) model SVA-C/M/CON 0-10 de MADEL o equivalent, de diàmetre 200. Construida en acer galvanitzat, creu de mesura en alumini, ràcords en ABS, tubs de mesura en silicona i junta d'estanquitat de lama en EPDM. Ajustarà el cabal d'aire d'un ramal o d'una sala en funció del senyal 0-10 V subministrat per un regulador de temperatura. El senyal de consigna enviat pel regulador de sala, posiciona l'actuador per a ajustar el cabal a la necesitat del recinte. Connectada a conducte, sonda de pressió diferencial i servomotor connectats a comporta i a sistema de control. Totalment instal·lada.</t>
  </si>
  <si>
    <t>ut. Desmuntatge i retirada de conductes de ventilació amb reixes, difusors i comportes associats en espai de futura sala de cultius. Inclou gestió de residus.</t>
  </si>
  <si>
    <t>I.1.17</t>
  </si>
  <si>
    <t>ut. Desmuntatge i retirada de fan coil a dos tubs tipus cassette existent en 04C83. Inclou gestió de residus.</t>
  </si>
  <si>
    <t>I.1.18</t>
  </si>
  <si>
    <t>ut. Subministrament i instal·lació de fan coil a quatre tubs tipus cassette marca York model YHKY 50-4, de 3,8 kW de potència frigorífica i 5,0 kW de potència calorífica, alimentació monofàsica 230V, bateria de bescanvi de calor fabricada amb tub de coure tensat amb aletes d'alumini. Inclou kit de vàlvula motoritzada de 3 vies On/Off, bomba per a drenatge de condensats, termòstat amb les funcions: selector de fred/calor, de velocitats i de marxa/aturada. Totalment instal·lat i funcionant.</t>
  </si>
  <si>
    <t>I.1.19</t>
  </si>
  <si>
    <t>ut. Termòstat electrònic mateixa marca de la unitat interior, compatible motors EC, amb les funcions mínimes: control de totes les unitats interiors de sala o zona de control definida, selector de fred/calor i selector velocitats ventilador/marxa/aturada. Sonda de regulació temperatura ambient fred/calor amb punt mig de consigna assignat des del propi termòstat. Inclou comunicacions per connexió opcional a BMS. Totalment muntat incloent connexionat a unitats interiors amb bus de parells trenats apantallat i tub lliure d'halògens rígid i/o flexible, programació aparells emparellats, relé i transformador 230/24V en cas necessari, i posada en marxa.</t>
  </si>
  <si>
    <t>I.1.20</t>
  </si>
  <si>
    <t>m. Canonada PP-R Niron CLIMA SDR11/Serie 5 o equivalent, de  Øext 20mm apte per aigua calenta (50º) i freda (7º), amb unions per termofusió inclosa part proporcional d'accessoris i suports amb brides isofòniques i assegurant la lliure dilatació, instal.lada amb els seus accessoris totalment instal·lat.</t>
  </si>
  <si>
    <t>I.1.21</t>
  </si>
  <si>
    <t xml:space="preserve">m. Aïllament de canonada a base de coquilla elastomèrica s/ normes de 25mm d'espessor (0,04 W/mK) o equivalent, per a tub de Ø 20 mm totalment instal·lat. No s'admetrà cap tipus de folgança entre la canonada i l'aïllament. Incloent  tots els accessoris i valvuleria. </t>
  </si>
  <si>
    <t>I.1.22</t>
  </si>
  <si>
    <t>ut. Vàlvula de bola manual amb rosca, de dues peces amb pas total, de llautó, de diàmetre nominal Ø 1/2", de 16 bar de PN, muntada superficialment, amb els seus accessoris, totalment instal·lada.</t>
  </si>
  <si>
    <t>I.1.23</t>
  </si>
  <si>
    <t>ut. Filtre colador de llautó, amb malla amb perforacions Ø 0,5 mm, per a canonada de Ø 1/2", amb els seus accessoris, totalment instal·lat abans de la vàlvula de regulació.</t>
  </si>
  <si>
    <t>I.1.24</t>
  </si>
  <si>
    <t>ut. Equip d'aire condicionat de paret MITSUBISHI ELECTRIC model MSPKZ-100VKAL o equivalent, compost per una unitat exterior model PUZ-M100VKA i una unitat interior model PKA-M100KAL, de potència frigorífica 9,5 kW i potència calorífica 11,2 kW. EER 3,23 COP 3,41. Tecnologia inverter DC. Refrigerant R32. 230V - 50 Hz. Inclou bomba de condensats i comandament a distància PAR-41MAA. Totalment muntat incloent p.p. de connexionat, càrrega de refrigerant, interconnexió elèctrica i posada en marxa.</t>
  </si>
  <si>
    <t>I.1.25</t>
  </si>
  <si>
    <t>I.1.26</t>
  </si>
  <si>
    <t xml:space="preserve">m. Subministrament i instal·lació d'aïllament tubular flexible d'escuma elastomèrica marca Armaflex o equivalent, d'espessor 10 mm per a tub de diàmetre 9,52 mm, amb p.p. d'adhesiu. </t>
  </si>
  <si>
    <t>I.1.27</t>
  </si>
  <si>
    <t>I.1.28</t>
  </si>
  <si>
    <t>m. Subministrament i instal·lació de tub de coure frigorífic desoxidat i deshidratat, hermètic i a prova de fugues, de diàmetre 15,88 mm i 0,8 mm de gruix, per a conducció de líquid o gas refrigerant, amb p.p. d'accessoris, suports i soldadura.</t>
  </si>
  <si>
    <t>I.1.29</t>
  </si>
  <si>
    <t xml:space="preserve">m. Subministrament i instal·lació d'aïllament tubular flexible d'escuma elastomèrica marca Armaflex o equivalent, d'espessor 15 mm per a tub de diàmetre 15,88 mm, amb p.p. d'adhesiu. </t>
  </si>
  <si>
    <t>I.1.30</t>
  </si>
  <si>
    <t xml:space="preserve">m. Subministrament i instal·lació d'aïllament tubular flexible d'escuma elastomèrica marca Armaflex o equivalent, d'espessor 20 mm per a tub de diàmetre 15,88 mm, amb p.p. d'adhesiu. </t>
  </si>
  <si>
    <t>I.1.31</t>
  </si>
  <si>
    <t>m. Subministrament i col·locació de desguàs de PVC de diàmetre 32 mm per a la unitat interior fins a punt de buidat. Inclou sifó i material auxiliar per a muntatge i subjecció.</t>
  </si>
  <si>
    <t>I.1.32</t>
  </si>
  <si>
    <t>ut. Desmuntatge i reinstal·lació de reixa en BC81 de longitud 450 mm i ample 200 mm existent.</t>
  </si>
  <si>
    <t>I.1.33</t>
  </si>
  <si>
    <t>ut. Reixa doble deflexió per a impulsió d'aire, model CTM-AN+SP de MADEL o equivalent, de dimensions 450x200, contruïda en alumini extruït, amb les aletes paral·leles a la dimensió major. Totalment instal·lada.</t>
  </si>
  <si>
    <t>I.1.34</t>
  </si>
  <si>
    <t>ut. Reixa per a retorn d'aire, model DMT-AR de MADEL o equivalent, de dimensions 450x200, contruïda en alumini extruït, amb les aletes paral·leles a la dimensió major. Totalment instal·lada.</t>
  </si>
  <si>
    <t>I.1.35</t>
  </si>
  <si>
    <t>m². Formació de conducte rectangular de planxa d'acer galvanitzat, de gruix 0,8 mm, amb unió METU, amb aïllament interior segons RITE PER INTERIORS de 30mm i conductividad térmica de referencia a 10 °C de 0,040 W/(m.K), muntat suspès de sostre amb dificultat alta. Inclou pp d'accessoris per a fixació i pp de figures per a colzes, derivacions,empelts i embocadures. Secció lliure de pas segons cotes a plànol.</t>
  </si>
  <si>
    <t>I.1.36</t>
  </si>
  <si>
    <t xml:space="preserve">p.a. Revisió exhaustiva d'aïllament de canonades, comprovant la seva continuitat i fixació a canonada, amb la finalitat d'evitar possibles condensacions, i reparació dels trams conflictius. </t>
  </si>
  <si>
    <t>p.a.</t>
  </si>
  <si>
    <t>I.1.37</t>
  </si>
  <si>
    <t>p.a. Ajudes de paleta per a obertura de forats en paret per pas de tubs, en cel ras o forjat. Inclou rematat de paret amb morter per allisar cantos, neteja de l'entorn.</t>
  </si>
  <si>
    <t>SUBTOTAL I.1 INSTAL·LACIONS CLIMATITZACIÓ</t>
  </si>
  <si>
    <t>I.2</t>
  </si>
  <si>
    <t>ELECTRICITAT</t>
  </si>
  <si>
    <t>I.2.1</t>
  </si>
  <si>
    <t>p.a. Retirada de carrils continus existents amb lluminàries de fluorescència. S'aprofitaran les línies per a donar servei a la nova distribució. Inclou les feines i materials necessàris. Inclou gestió de residus.</t>
  </si>
  <si>
    <t>I.2.2</t>
  </si>
  <si>
    <t>p.a. Retirada de pilot d'emergència existent. S'aprofitaran les línies per a donar servei a la nova distribució. Inclou gestió de residus.</t>
  </si>
  <si>
    <t>I.2.3</t>
  </si>
  <si>
    <t>ut. Subministrament i muntatge de lluminària LED regulable per a fixar a sostre de 60x60 cm, de 42 W, 4200Lm, 4000K, UGR&lt;19, IP40. Totalment muntada i connexionada incloent driver d'alimentació.</t>
  </si>
  <si>
    <t>I.2.4</t>
  </si>
  <si>
    <t>ut. Subministrament i muntatge de lluminària LED no regulable per a fixar a sostre de 60x60 cm, de 42 W, 4200Lm, 4000K, UGR&lt;19, IP40. Totalment muntada i connexionada incloent driver d'alimentació.</t>
  </si>
  <si>
    <t>I.2.5</t>
  </si>
  <si>
    <t>ut. Subministrament i col·locació de carril continu per a suspendre de 20160 mm, compost per 8 lluminàries LED unides entre si, model XTREME difusor opal LXLXTDO09841, de la marca Custom LEDS o equivalent, de longitud 2520 mm, potència elèctrica 72W, flux lluminós 13.320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</si>
  <si>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I.2.6</t>
  </si>
  <si>
    <t>ut. Subministrament i col·locació de carril continu per a suspendre de 12600 mm, compost per 5 lluminàries LED unides entre si, model XTREME difusor opal LXLXTDO09841, de la marca Custom LEDS o equivalent, de longitud 2520 mm, potència elèctrica 72W, flux lluminós 13.320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</si>
  <si>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I.2.7</t>
  </si>
  <si>
    <t>ut. Subministrament i col·locació de carril continu per a suspendre de 10080 mm, compost per 4 lluminàries LED unides entre si, model XTREME difusor opal LXLXTDO09841, de la marca Custom LEDS o equivalent, de longitud 2520 mm, potència elèctrica 72W, flux lluminós 13.320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</si>
  <si>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I.2.8</t>
  </si>
  <si>
    <t>ut. Subministrament i col·locació de carril continu per a suspendre de 7560 mm, compost per 3 lluminàries LED unides entre si, model XTREME difusor opal LXLXTDO09841, de la marca Custom LEDS o equivalent, de longitud 2520 mm, potència elèctrica 72W, flux lluminós 13.320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</si>
  <si>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I.2.9</t>
  </si>
  <si>
    <t>ut. Subministrament i col·locació de carril continu per a suspendre de 5880 mm, compost per 3 lluminàries LED unides entre si, model XTREME difusor opal LXLXTDO07841, de la marca Custom LEDS o equivalent, de longitud 1960 mm, potència elèctrica 56W, flux lluminós 10.360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</si>
  <si>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I.2.10</t>
  </si>
  <si>
    <t>ut. Subministrament i col·locació de carril continu per a suspendre de 5040 mm, compost per 2 lluminàries LED unides entre si, model XTREME difusor opal LXLXTDO09841, de la marca Custom LEDS o equivalent, de longitud 2520 mm, potència elèctrica 72W, flux lluminós 13.320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</si>
  <si>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I.2.11</t>
  </si>
  <si>
    <t>ut. Subministrament i col·locació de carril continu per a suspendre de 5040 mm, compost per 2 lluminàries LED unides entre si, model XTREME difusor opal LXLXTDO09831, de la marca Custom LEDS o equivalent, de longitud 2520 mm, potència elèctrica 72W, flux lluminós 12.240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</si>
  <si>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I.2.12</t>
  </si>
  <si>
    <t>ut. Subministrament i col·locació de lluminària per a suspendre de 2520 mm, model XTREME difusor opal LXLXTDO09841, de la marca Custom LEDS o equivalent, potència elèctrica 72W, flux lluminós 13.320 lm. Fabricada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</si>
  <si>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I.2.13</t>
  </si>
  <si>
    <t>ut. Subministrament i col·locació de carril continu per a suspendre de 3920 mm, compost per 2 lluminàries LED unides entre si, model XTREME difusor opal LXLXTDO07841, de la marca Custom LEDS o equivalent, de longitud 1960 mm, potència elèctrica 56W, flux lluminós 10.360 lm. Fabricades en extrussió d'alumini pintat en color blanc mat amb un difussor opal format per un policarbonat translluit i làmina òptica per un control de la distribució lumínica i enlluernament inferior UGR&lt;19. Temperatura de color 4000ºK.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</si>
  <si>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I.2.14</t>
  </si>
  <si>
    <t>ut. Subministrament i col·locació de lluminària per a suspendre de 1960 mm, model XTREME difusor opal LXLXTDO07831, de la marca Custom LEDS o equivalent, potència elèctrica 56W, flux lluminós 9.520 lm. Fabricada en extrussió d'alumini pintat en color blanc mat amb un difussor opal format per un policarbonat translluit i làmina òptica per un control de la distribució lumínica i enlluernament inferior UGR&lt;19. Temperatura de color 3000ºK. Amb un grau de protecció IP40, IK07. Classe d'aïllament  I. Seguretat fotobiològica grup 0. S'inclourà tot el material per al seu correcte muntatge suspés a 3,5 m del terra amb la distribució indicada en plànols (inclou tapetes laterals, connectors, cables de suspensió, etc).</t>
  </si>
  <si>
    <t>I.2.15</t>
  </si>
  <si>
    <t>ut. Subministrament i col·locació de downlight d'encastar rodó model NICE-XL ROUND LXRNIXLR93D de la marca CustomLEDS o equivalent, potència elèctrica 12,0W, flux lluminós 1.200 lm, temperatura de color 3000ºK. Reflector fabricat en policarbonat. Reflector interior metalitzat mat i marc en acabat blanc, dissipador d'alumini injectat. Equip electrònic incorporat. Amb un grau de protecció IP40. Grau d'enlluernament inferior a UGR 19. Classe d'aïllament II.</t>
  </si>
  <si>
    <t>I.2.16</t>
  </si>
  <si>
    <t>ut. Lluminària d’emergència IZAR N30 de DAISALUX o equivalent, formada per tres mòduls independents: conjunt òptic, sistema electrònic i bateries. Amb dues opcions de lent: evacuació i antipànic. Lluminària amb tecnologia LED Ø 46mm. Flux lluminós en emergència de 200 lm. Grau de protecció: IP20 IK04. Tensió d'alimentació: 220-230V 50/ 60Hz.</t>
  </si>
  <si>
    <t>I.2.17</t>
  </si>
  <si>
    <t>ut. Lluminària d’emergència LED de DAISALUX o equivalent, model HYDRA LD N6, fluxe 250 lumen, autonomia 1h, de superfície. Grau de protecció: IP42 IK04. Tensió d'alimentació: 220-230V 50/ 60Hz.</t>
  </si>
  <si>
    <t>I.2.18</t>
  </si>
  <si>
    <t>ut. Subministrament i col·locació d'interruptor per a encastar, de tipus universal, de 10 A 250 V, amb tecla. Completament instal·lat.</t>
  </si>
  <si>
    <t>I.2.19</t>
  </si>
  <si>
    <t>ut. Subministrament i col·locació de regulador per pulsació per a encastar, de tipus universal, 230V, amb tapa. Completament instal·lat.</t>
  </si>
  <si>
    <t>I.2.20</t>
  </si>
  <si>
    <t>ut. Subministrament i col·locació de commutador de creuament, de tipus universal, unipolar (1P), 10 A/250 V, amb tecla, amb grau de protecció IP-44, encastat. Completament instal·lat.</t>
  </si>
  <si>
    <t>I.2.21</t>
  </si>
  <si>
    <t xml:space="preserve">m. Canal aèrea d'alumini fixada superficialment a sostre de Sala de cultius per a la distribució de preses de corrent i punts de CO2 i Buit. Completament instal·lada. </t>
  </si>
  <si>
    <t>I.2.22</t>
  </si>
  <si>
    <t>ut. Presa de corrent bipolar amb presa de terra lateral, (2P+T), 16 A 250 V, color blanc per NORMAL, muntada en canal d'alumini i connectada a línia de Força Normal.</t>
  </si>
  <si>
    <t>I.2.23</t>
  </si>
  <si>
    <t>ut. Presa de corrent bipolar amb presa de terra lateral, (2P+T), 16 A 250 V, color verd per PREFERENT, muntada en canal d'alumini i connectada a línia de Força Preferent.</t>
  </si>
  <si>
    <t>I.2.24</t>
  </si>
  <si>
    <t>ut. Presa de corrent bipolar amb presa de terra lateral, (2P+T), 16 A 250 V, color vermell per SAI, muntada en canal d'alumini i connectada a línia de Força SAI.</t>
  </si>
  <si>
    <t>I.2.25</t>
  </si>
  <si>
    <t>ut. Bases de presa de corrent bipolar amb presa de terra lateral, (2P+T), 16 A 250 V, en execució de superfície IP-44 , color verd per PREFERENT (racks, vitrines)</t>
  </si>
  <si>
    <t>I.2.26</t>
  </si>
  <si>
    <t>ut. Subministrament i col·locació d'Offiblock plus de SIMON o equivalent a acceptar per la DF, per a col·locació a sobretaula o en safata de taula, de 6 móduls format per: 2 preses F NORMAL, 2 preses F SAI, 1 presa RJ45. Inclou fixacions i suportació, així com material i treballs de connexionat a canal perimetral existent.</t>
  </si>
  <si>
    <t>I.2.27</t>
  </si>
  <si>
    <t xml:space="preserve">m. Canal portamecanismes d'alumini de mides 130x53 mm i 2 compartiments, muntada superficialment a envà de pladur, paret d'obra o incorporada en les taules d'oficina, segons distribució de llocs de treball. </t>
  </si>
  <si>
    <t>I.2.28</t>
  </si>
  <si>
    <t>m. Safata metàl·lica portacables de reixa electrosoldada de 300 x 60 mm, en execució vista, inclosa la suportació, unions i accessoris.</t>
  </si>
  <si>
    <t>I.2.29</t>
  </si>
  <si>
    <t>m. Subministrament i muntatge de conductor de coure nu de secció 1x16mm² com a conductor de protecció en safates i canals metàl·liques, fixat amb grapes homologades pel fabricant cada 3 m, així com mobiliari metàl·lic. Inclou part proporcional de material de fixació i elements de connexionat a cada tram de safata o cada peça de mobiliari de laboratori. Incloses proves de continuitat i resistència de posada a terra.</t>
  </si>
  <si>
    <t>I.2.30</t>
  </si>
  <si>
    <t>m. 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superficialment.</t>
  </si>
  <si>
    <t>I.2.31</t>
  </si>
  <si>
    <t>m. Tub rígid de plàstic sense halògens, de 25 mm de diàmetre nominal, aïllant i no propagador de la flama, amb una resistència a l'impacte de 2 J, resistència a compressió de 1250 N i una rigidesa dielèctrica de 2000 V, amb unió endollada i muntat superficialment.</t>
  </si>
  <si>
    <t>I.2.32</t>
  </si>
  <si>
    <t>m. Subministrament i muntatge de conductor de coure de designació UNE RZ1-K (AS) 0,6/1 kV, amb baixa emissivitat de fums, de secció 5x10 mm², col·locat en tub, safata o canal. S'inclou el connexionat de tots els elements i etiquetatge amb identificació de línea segons numeració al quadre elèctric.</t>
  </si>
  <si>
    <t>I.2.33</t>
  </si>
  <si>
    <t>m. Subministrament i muntatge de conductor de coure de designació UNE RZ1-K (AS) 0,6/1 kV, amb baixa emissivitat de fums, de secció 5x2,5 mm², col·locat en tub, safata o canal. S'inclou el connexionat de tots els elements i etiquetatge amb identificació de línea segons numeració al quadre elèctric.</t>
  </si>
  <si>
    <t>I.2.34</t>
  </si>
  <si>
    <t>m. Subministrament i muntatge de conductor de coure de designació UNE RZ1-K (AS) 0,6/1 kV, amb baixa emissivitat de fums, de secció 3x10 mm², col·locat en tub, safata o canal. S'inclou el connexionat de tots els elements i etiquetatge amb identificació de línea segons numeració al quadre elèctric.</t>
  </si>
  <si>
    <t>I.2.35</t>
  </si>
  <si>
    <t>m. Subministrament i muntatge de conductor de coure de designació UNE RZ1-K (AS) 0,6/1 kV, amb baixa emissivitat de fums, de secció 3x2,5 mm², col·locat en tub, safata o canal. S'inclou el connexionat de tots els elements i etiquetatge amb identificació de línea segons numeració al quadre elèctric.</t>
  </si>
  <si>
    <t>I.2.36</t>
  </si>
  <si>
    <t>ut.Connectors Mascle-Femella de connexionat  ràpid per equips de subministrament FN (Blanc).</t>
  </si>
  <si>
    <t>I.2.37</t>
  </si>
  <si>
    <t>ut.Connectors Mascle-Femella de connexionat ràpid per equips de subministrament de FP (Verd ).</t>
  </si>
  <si>
    <t>I.2.38</t>
  </si>
  <si>
    <t>ut.Connectors Mascle-Femella de connexionat ràpid per equips de subministrament de FSAI (Vermell ).</t>
  </si>
  <si>
    <t>I.2.39</t>
  </si>
  <si>
    <t>ut. Caixa de derivació estanca, rectangular, de 105x105x55 mm, amb 7 cons i tapa de registre amb cargols d' 1/4 de volta. Instal·lació en superfície. Inclou regletes de connexió i elements de fixació.</t>
  </si>
  <si>
    <t>I.2.40</t>
  </si>
  <si>
    <t>ut. Sistema d'alimentació ininterrompuda del tipus on-line de doble conversió, de 20 kVA de potència, temps d'autonomia de 13 minuts, tecnologia d'ondulació per modulació d'ample de polsos (PWM) i processament digital de senyal (DSP), sense transformador, classificació VFI-SS-111 segons la norma EN 62040-3, tensió d'entrada/sortida 3x400 V+N/3x400 V+N, freqüències de funcionament 50/60 Hz, rendiment total &gt;92%, factor de potència d'entrada =1 al 100% de la càrrega, factor de potència de sortida &gt;0.8, sobrecàrrega admissible del 125% durant 10 minuts i del 150% durant 60 segons, THDi total &lt;1 al 100% de la càrrega, possibilitat de connexió fins a 4 equips en paral·lel, comunicació remota mitjançant sortida a relés i ports RS-232 i RS-485, protocols de comunicació suportats SEC i MODBUS, comunicació local amb display LCD i LED's, bateries de plom tipus AGM, bypass estàtic i manual, format autoportant, col·locat i funcionant.</t>
  </si>
  <si>
    <t>I.2.41</t>
  </si>
  <si>
    <t>ut. Ampliació quadre existent per al nou laboratori C8:
-1 ut diferencial Schneider 4P 63 Amp S.I 30 mA. (GENERAL SAI)
-1 ut Magnetotèrmic Schneider 4P 50 Amp corba C. (GENERAL SAI)
-1 ut diferencial Schneider 4P 40 Amp S.I 300 mA. (UTA SALA CULTIUS)
-1 ut Magnetotèrmic Schneider 4P 16 Amp corba C. (UTA SALA CULTIUS)
-1 ut diferencial Schneider 4P 40 Amp S.I 300 mA. (UT. EXP. DIRECTA SALA CULTIUS)
-1 ut Magnetotèrmic Schneider 4P 16 Amp corba C. (UT. EXP. DIRECTA SALA CULTIUS)
-1 ut diferencial Schneider 2P 40 Amp S.I 30 mA. (UNITAT AHU)
-1 ut Magnetotèrmic Schneider 2P 16 Amp corba C. (UNITAT AHU)
-1 ut diferencial Schneider 2P 63 Amp S.I 300 mA. (HUMIDIFICADOR SALA CULTIUS)
-1 ut Magnetotèrmic Schneider 2P 50 Amp corba C. (HUMIDIFICADOR SALA CULTIUS)
-1 ut diferencial Schneider 2P 40 Amp S.I 30 mA. (QUADRE CONTROL UTA)
-1 ut Magnetotèrmic Schneider 2P 16 Amp corba C. (QUADRE CONTROL UTA)
-1 ut diferencial Schneider 2P 40 Amp S.I 30 mA. (ARMARIS ÀCIDS)
-1 ut Magnetotèrmic Schneider 2P 16 Amp corba C. (ARMARIS ÀCIDS)
-2 ut diferencial Schneider 2P 40 Amp S.I 30 mA. (LÍNIES SAI NOVES 1-2)
-2 ut Magnetotèrmic Schneider 2P 16 Amp corba C. (LÍNIES SAI NOVES 1-2)
-2 ut diferencial Schneider 2P 40 Amp S.I 30 mA. (LÍNIES F PREFERENT NOVES 1-2-3-4)
-4 ut Magnetotèrmic Schneider 2P 16 Amp corba C. (LÍNIES F PREFERENT NOVES 1-2-3-4)
-6 ut Contacte auxiliar Schneider OF.S.
-Ampliació borner de sortida per a 8 noves linies.
-Cablejat de les noves linies a l'interior del quadre des de repartidor fins a les proteccions i des de aquestes fins al borner de sortida.
-Cablejat d'alarma dels contactes auxiliars dels diferencials (en sèrie amb el cablejat d'alarma existent).</t>
  </si>
  <si>
    <t>I.2.42</t>
  </si>
  <si>
    <t>ut. Ampliació quadre existent per al nou laboratori D7:
-1 ut diferencial Schneider 4P 63 Amp S.I 30 mA. (GENERAL SAI)
-1 ut Magnetotèrmic Schneider 4P 50 Amp corba C. (GENERAL SAI)
-2 ut diferencial Schneider 2P 40 Amp S.I 30 mA. (LÍNIES SAI NOVES 1-2)
-2 ut Magnetotèrmic Schneider 2P 16 Amp corba C. (LÍNIES SAI NOVES 1-2)
-2 ut diferencial Schneider 2P 40 Amp S.I 30 mA. (LÍNIES F PREFERENT NOVES 1-2-3-4)
-4 ut Magnetotèrmic Schneider 2P 16 Amp corba C. (LÍNIES F PREFERENT NOVES 1-2-3-4)
-5 ut Contacte auxiliar Schneider OF.S.
-Ampliació borner de sortida per a 7 noves linies.
-Cablejat de les noves linies a l'interior del quadre des de repartidor fins a les proteccions i des d’aquestes fins al borner de sortida.
-Cablejat d’alarma dels contactes auxiliars dels diferencials (en sèrie amb el cablejat d’alarma existent).</t>
  </si>
  <si>
    <t>I.2.43</t>
  </si>
  <si>
    <t>p.a. Projecte tècnic de disseny, incloent unifilars i plànols de distribució as-built en format CAD i PDF, certificat elèctric de la instal·lació signat per instal·lador especialista. Inspecció per part d'una ECA amb la corresponent acta d'aprovació SENSE DEFECTES, i prèvia a la posada en servei de la instal·lació. S'inclou partida alçada a justificar pel Pagament de Taxes d'Inspecció a la Generalitat i Taxes a Entitat Col·laboradora (TÜV RHEINLAND).</t>
  </si>
  <si>
    <t>p.a</t>
  </si>
  <si>
    <t>SUBTOTAL I.2 INSTAL·LACIONS ELECTRICITAT</t>
  </si>
  <si>
    <t>I.3.</t>
  </si>
  <si>
    <t>CANALITZACIÓ VEU I DADES</t>
  </si>
  <si>
    <t>Punts de xarxa nous</t>
  </si>
  <si>
    <t>Punts de xarxa reubicats (dins de canal o a superfície)</t>
  </si>
  <si>
    <t>Nous baixants encastats</t>
  </si>
  <si>
    <t>I.3.1</t>
  </si>
  <si>
    <t>m. 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superficialment.</t>
  </si>
  <si>
    <t>I.3.2</t>
  </si>
  <si>
    <t>m. Tub rígid de plàstic sense halògens, de 32 mm de diàmetre nominal, aïllant i no propagador de la flama, amb una resistència a l'impacte de 2 J, resistència a compressió de 1250 N i una rigidesa dielèctrica de 2000 V, amb unió endollada i muntat superficialment.</t>
  </si>
  <si>
    <t>I.3.3</t>
  </si>
  <si>
    <t>ut. Subministrament i muntatge de fuetet flexible UTP categoria 6 de 5 m, amb connectors RJ45 en els dos extrems (femella en Offiblock i mascle en canal). Connectat i funcionant.</t>
  </si>
  <si>
    <t>SUBTOTAL I.3 CANALITZACIÓ VEU I DADES</t>
  </si>
  <si>
    <t>NOTA:</t>
  </si>
  <si>
    <t>La canalització informàtica es realitza per a passar futures línies informàtiques des del Rack de cada laboratori fins al vertical del mobiliari del laboratori i en punts en paret.</t>
  </si>
  <si>
    <t>No es valora:</t>
  </si>
  <si>
    <t>A)    Cablejat informàtic.</t>
  </si>
  <si>
    <t>B)    Canalització informàtica a l'interior del mobiliari de Laboratori.</t>
  </si>
  <si>
    <t>Preses, caixes i mecanismes d'informàtica ja que aporta el subministrador del cablejat informàtic.</t>
  </si>
  <si>
    <t>I.4</t>
  </si>
  <si>
    <t>ASPIRACIÓ ARMARIS</t>
  </si>
  <si>
    <t>I.4.1</t>
  </si>
  <si>
    <t>m. Canonada PP de Ø 75 mm amb els seus accessoris de connexió, suportació i empelts. Incloent la connexió amb flexible de la canonada de PP a l'armari d'àcids+bases o inflamables. S'inclourà la suportació de la canonada en tota la vertical dels patis.  Inclou etiquetatge de canonada en pati instal.lacions.</t>
  </si>
  <si>
    <t>I.4.2</t>
  </si>
  <si>
    <t>pa. Partida alçada a justificar d'ajudes de paleta per a pas de canonades en parets laboratoris, així com l'obertura i adaptació de lames de tancaments a coberta.</t>
  </si>
  <si>
    <t>pa</t>
  </si>
  <si>
    <t>SUBTOTAL I.4 INSTAL·LACIONS ASPIRACIÓ ARMARIS</t>
  </si>
  <si>
    <t>I.5</t>
  </si>
  <si>
    <t>INSTAL·LACIÓ DE GASOS TÈCNICS, AIRE COMPRIMIT I BUIT AL LABORATORI</t>
  </si>
  <si>
    <t>Les taules centrals i vitrines vindran dotades dels seus elements de regulació i tall</t>
  </si>
  <si>
    <t>I.5.1</t>
  </si>
  <si>
    <r>
      <t xml:space="preserve">m. Subministrament i instal·lació de canonada per a </t>
    </r>
    <r>
      <rPr>
        <b/>
        <sz val="11"/>
        <rFont val="Arial"/>
        <family val="2"/>
      </rPr>
      <t xml:space="preserve">MESCLA DE GASOS (5%CO2 + 2%O2 + 92,5%N2) </t>
    </r>
    <r>
      <rPr>
        <sz val="11"/>
        <rFont val="Arial"/>
        <family val="2"/>
      </rPr>
      <t>formada per tub d'acer inoxidable DN10 (17,2x1,6 mm). Inclou material auxiliar per a muntatge i subjecció a l'obra, accessoris i peces especials, col·locat superficialment.</t>
    </r>
  </si>
  <si>
    <t>I.5.2</t>
  </si>
  <si>
    <r>
      <t>ut.</t>
    </r>
    <r>
      <rPr>
        <b/>
        <sz val="11"/>
        <rFont val="Arial"/>
        <family val="2"/>
      </rPr>
      <t xml:space="preserve"> MESCLA DE GASOS</t>
    </r>
    <r>
      <rPr>
        <sz val="11"/>
        <rFont val="Arial"/>
        <family val="2"/>
      </rPr>
      <t xml:space="preserve"> Clau de pas vàlvula de bola, pas total amb cos i esfera d'ACER INOX, amb conexió per bicon, de dues peces, de diàmetre nominal 1/2", de 25 bar de PN, muntada superficialment.</t>
    </r>
  </si>
  <si>
    <t>I.5.3</t>
  </si>
  <si>
    <r>
      <t xml:space="preserve">ut. Subministrament i instal·lació de manoreductor per a </t>
    </r>
    <r>
      <rPr>
        <b/>
        <sz val="11"/>
        <rFont val="Arial"/>
        <family val="2"/>
      </rPr>
      <t>MESCLA DE GASOS</t>
    </r>
    <r>
      <rPr>
        <sz val="11"/>
        <rFont val="Arial"/>
        <family val="2"/>
      </rPr>
      <t>, incloent filtre, manòmetre i aixeta de regulació, per a pressió de 0 a 10 bar. Inclou base de muntatge.</t>
    </r>
  </si>
  <si>
    <t>I.5.4</t>
  </si>
  <si>
    <r>
      <t xml:space="preserve">ut. </t>
    </r>
    <r>
      <rPr>
        <b/>
        <sz val="11"/>
        <rFont val="Arial"/>
        <family val="2"/>
      </rPr>
      <t>MESCLA DE GASOS</t>
    </r>
    <r>
      <rPr>
        <sz val="11"/>
        <rFont val="Arial"/>
        <family val="2"/>
      </rPr>
      <t xml:space="preserve"> Subministrament i instal·lació de Central doble per a subministrament en continu de gas model CLSA1 d'AIR LIQUIDE, o equivalent, per a qualitat 5, constituida per dues rampes col·lectores connectades a una ampolla cadascuna. Inclou dos fuetets segons norma DIN 14 aptes per a mescles, dispositiu inversor, elements de porga, reguladors de pressió, vàlvules de seguretat per a protegir la canalització, vàlvula de tall a sortida de central i els elements necessaris per al sweu correcte funcionament. A través de transmissor de pressió de sortida 4-20 mA es donarà senyal d'alarma a gestionar </t>
    </r>
  </si>
  <si>
    <t>I.5.5</t>
  </si>
  <si>
    <r>
      <t xml:space="preserve">ut. </t>
    </r>
    <r>
      <rPr>
        <b/>
        <sz val="11"/>
        <rFont val="Arial"/>
        <family val="2"/>
      </rPr>
      <t>MESCLA DE GASOS</t>
    </r>
    <r>
      <rPr>
        <sz val="11"/>
        <rFont val="Arial"/>
        <family val="2"/>
      </rPr>
      <t xml:space="preserve"> Subministrament i instal·lació de Sistema d'alarma de gasos AIR LIQUIDE, o equivalent, per a informació a l'usuari de l'esgotament d'una font de servei. Funcionament a base de transmissors de pressió que avisaran mitjançant un contacte elèctric que una línea de gas ha arribat a determinada pressió, generant aquesta falta de pressió que el contacte elèctric accioni l'alarma en la central. Sonarà una alarma acústica quedant el pilot encés de color vermell, i tornarà a posar-se verd quan torni a haver pressió. La centraleta es podrà connectar a un ordinador que rebrà també aquestes senyals. Els transmissors de pressió s'instal·laran en la coberta, i es cablejaran fins a la unitat de control situada en el laboratori. Inclou:
-	Racor E/S PLC Siemens amb 8 entrades analògiques 4-20mA, SM 1231, 24 Vdc, 100x45x75 mm
-	Pantalla táctil HMI, Siemens, 7", TFT, Color,	800x480pixels, 214x158x39 mm.
-	CPU per a PLC Siemens S7-1200, Sortida Digital, Transistor, Ethernet, Programa 75 kB	4 MB, 24 Ports E/S
-	Cable Ethernet Industrial SIEMENS 6XV1870-3QH20 SIMATIC NET
-	Font d'alimentació de muntatge en carril DIN Siemens 24V	dc 5A 120W
-	PR TRANSMITTER P 400 BAR G 1/4 - M12.
Inclou cablejat lliure d'halògens sota tub de connexió dels tranmissors amb la centraleta, programació del sistema, ajudes de paleta i accessoris per al seu correcte funcionament. Totalment instal·lat i provat.</t>
    </r>
  </si>
  <si>
    <r>
      <t xml:space="preserve">m. Subministrament i instal·lació de canonada per a </t>
    </r>
    <r>
      <rPr>
        <b/>
        <sz val="11"/>
        <rFont val="Arial"/>
        <family val="2"/>
      </rPr>
      <t xml:space="preserve">NITROGEN </t>
    </r>
    <r>
      <rPr>
        <sz val="11"/>
        <rFont val="Arial"/>
        <family val="2"/>
      </rPr>
      <t>formada per tub d'acer inoxidable DN10 (17,2x1,6 mm). Inclou material auxiliar per a muntatge i subjecció a l'obra, accessoris i peces especials, col·locat superficialment.</t>
    </r>
  </si>
  <si>
    <r>
      <t>ut.</t>
    </r>
    <r>
      <rPr>
        <b/>
        <sz val="11"/>
        <rFont val="Arial"/>
        <family val="2"/>
      </rPr>
      <t xml:space="preserve"> NITROGEN</t>
    </r>
    <r>
      <rPr>
        <sz val="11"/>
        <rFont val="Arial"/>
        <family val="2"/>
      </rPr>
      <t xml:space="preserve"> Clau de pas vàlvula de bola, pas total amb cos i esfera d'ACER INOX, amb conexió per bicon, de dues peces, de diàmetre nominal 1/2", de 25 bar de PN, muntada superficialment.</t>
    </r>
  </si>
  <si>
    <r>
      <t xml:space="preserve">ut. Subministrament i instal·lació de manoreductor per a </t>
    </r>
    <r>
      <rPr>
        <b/>
        <sz val="11"/>
        <rFont val="Arial"/>
        <family val="2"/>
      </rPr>
      <t>NITROGEN</t>
    </r>
    <r>
      <rPr>
        <sz val="11"/>
        <rFont val="Arial"/>
        <family val="2"/>
      </rPr>
      <t xml:space="preserve"> en vitrina, incloent filtre, manòmetre i aixeta de regulació, per a pressió de 0 a 10 bar. Inclou base de muntatge.</t>
    </r>
  </si>
  <si>
    <r>
      <t xml:space="preserve">p.a. Picatge a canonada existent per a connectar subministrament de </t>
    </r>
    <r>
      <rPr>
        <b/>
        <sz val="11"/>
        <rFont val="Arial"/>
        <family val="2"/>
      </rPr>
      <t>NITROGEN</t>
    </r>
    <r>
      <rPr>
        <sz val="11"/>
        <rFont val="Arial"/>
        <family val="2"/>
      </rPr>
      <t>. Inclou T de connexió.</t>
    </r>
  </si>
  <si>
    <r>
      <t xml:space="preserve">m. Circuit de </t>
    </r>
    <r>
      <rPr>
        <b/>
        <sz val="11"/>
        <rFont val="Arial"/>
        <family val="2"/>
      </rPr>
      <t>BUIT</t>
    </r>
    <r>
      <rPr>
        <sz val="11"/>
        <rFont val="Arial"/>
        <family val="2"/>
      </rPr>
      <t xml:space="preserve"> amb canonada de coure rígid amb paret de 1mm de gruix i 20/22 mm de diàmetre, soldadura forta (T&gt;450ºC) per capilaritat, col·locat suspès o en superfície. Inclosa part proporcional d'accessoris i elements de subjecció. Totalment muntat i connectat. El traçat es farà fins a la clau de pas ubicada en cada un de les verticals de taulells murals, galeria aèria, vitrina de gasos o punt a paret.</t>
    </r>
  </si>
  <si>
    <t>I.5.6</t>
  </si>
  <si>
    <r>
      <t xml:space="preserve">ut. </t>
    </r>
    <r>
      <rPr>
        <b/>
        <sz val="11"/>
        <rFont val="Arial"/>
        <family val="2"/>
      </rPr>
      <t>BUIT</t>
    </r>
    <r>
      <rPr>
        <sz val="11"/>
        <rFont val="Arial"/>
        <family val="2"/>
      </rPr>
      <t xml:space="preserve"> Vàlvula de bola manual amb rosca, de dues peces amb pas total, de llautó, de diàmetre nominal 3/4", i PN 25 bar, accionament per maneta, muntada superficialment. Amb connector final a definir.</t>
    </r>
  </si>
  <si>
    <t>I.5.7</t>
  </si>
  <si>
    <r>
      <t xml:space="preserve">p.a. Picatge a canonada existent de </t>
    </r>
    <r>
      <rPr>
        <b/>
        <sz val="11"/>
        <rFont val="Arial"/>
        <family val="2"/>
      </rPr>
      <t>BUIT</t>
    </r>
    <r>
      <rPr>
        <sz val="11"/>
        <rFont val="Arial"/>
        <family val="2"/>
      </rPr>
      <t xml:space="preserve"> en sostre de laboratori o en pati d'instal·lacions per a connectar el nou subministrament. Inclou T de connexió.</t>
    </r>
  </si>
  <si>
    <t>I.5.8</t>
  </si>
  <si>
    <r>
      <t xml:space="preserve">m. Circuit de </t>
    </r>
    <r>
      <rPr>
        <b/>
        <sz val="11"/>
        <rFont val="Arial"/>
        <family val="2"/>
      </rPr>
      <t>CO2</t>
    </r>
    <r>
      <rPr>
        <sz val="11"/>
        <rFont val="Arial"/>
        <family val="2"/>
      </rPr>
      <t xml:space="preserve"> amb canonada de coure rígid DN 10/12 mm i 1mm de gruix, segons norma UNE-EN 13348, soldadura forta (T&gt;450ºC) per capilaritat, amb grau de dificultat mitjà, col·locat suspès o en superfície. Inclòs p.p. d'accessoris i elements de subjecció. El traçat es farà fins a la clau de pas ubicada en punt a paret.</t>
    </r>
  </si>
  <si>
    <t>I.5.9</t>
  </si>
  <si>
    <r>
      <t xml:space="preserve">ut. </t>
    </r>
    <r>
      <rPr>
        <b/>
        <sz val="11"/>
        <rFont val="Arial"/>
        <family val="2"/>
      </rPr>
      <t>CO2</t>
    </r>
    <r>
      <rPr>
        <sz val="11"/>
        <rFont val="Arial"/>
        <family val="2"/>
      </rPr>
      <t xml:space="preserve"> Vàlvula de bola manual amb rosca, de dues peces amb pas total, de llautó, de diàmetre nominal 1/2", i PN 25 bar, accionament per maneta, muntada superficialment. </t>
    </r>
  </si>
  <si>
    <t>I.5.10</t>
  </si>
  <si>
    <r>
      <t xml:space="preserve">ut. Subministrament i instal·lació de manoreductor per a lloc de consum de </t>
    </r>
    <r>
      <rPr>
        <b/>
        <sz val="11"/>
        <rFont val="Arial"/>
        <family val="2"/>
      </rPr>
      <t>CO2</t>
    </r>
    <r>
      <rPr>
        <sz val="11"/>
        <rFont val="Arial"/>
        <family val="2"/>
      </rPr>
      <t>, incloent: base, vàlvula de tall, manòmetre fons escala</t>
    </r>
    <r>
      <rPr>
        <b/>
        <sz val="11"/>
        <rFont val="Arial"/>
        <family val="2"/>
      </rPr>
      <t xml:space="preserve"> 2,5 bar </t>
    </r>
    <r>
      <rPr>
        <sz val="11"/>
        <rFont val="Arial"/>
        <family val="2"/>
      </rPr>
      <t>i regulador de pressió. Inclou connector final a definir.</t>
    </r>
  </si>
  <si>
    <t>I.5.11</t>
  </si>
  <si>
    <r>
      <t xml:space="preserve">p.a. Picatge a canonada existent de </t>
    </r>
    <r>
      <rPr>
        <b/>
        <sz val="11"/>
        <rFont val="Arial"/>
        <family val="2"/>
      </rPr>
      <t>CO2</t>
    </r>
    <r>
      <rPr>
        <sz val="11"/>
        <rFont val="Arial"/>
        <family val="2"/>
      </rPr>
      <t xml:space="preserve"> en sostre de laboratori per a connectar el nou subministrament. Inclou T de connexió.</t>
    </r>
  </si>
  <si>
    <t>I.5.12</t>
  </si>
  <si>
    <t>ut. Detector de fuites CO2. 
Monitor de CO2 (0-5%) amb visor de color LCD Model S210-V111Pantalla tàctil LCD de 4,3”Brunzidor de 70dB 2 sortides 4-20m A2 Relés programables 4 Sortides de 24Vcc per a balisa S185 Funció RTC i targeta SD per a emmagatzematge de fins a 60.000 dades i 10.000 esdeveniments. Canal sèrie RS485 amb protocol MODBUS o Eagle.Net. Muntatge a paret Alimentació: 220Vca Vida útil del sensor 5 anys.</t>
  </si>
  <si>
    <t>I.5.13</t>
  </si>
  <si>
    <t>ut. Instal·lació de sortida de calibració per part de CRIOGAS.</t>
  </si>
  <si>
    <t>SUBTOTAL I.5 INSTAL·LACIÓ DE GASOS TÈCNICS, AIRE COMPRIMIT I BUIT AL LABORATORI</t>
  </si>
  <si>
    <t>I.6</t>
  </si>
  <si>
    <t>INSTAL·LACIÓ CANONADES AIGUA DESCALCIFICADA I DEMINERALITZADA A LABORATORIS</t>
  </si>
  <si>
    <t>I.6.1</t>
  </si>
  <si>
    <t>ut. Desmuntatge de dutxa d'emergència existent en CD72 i muntatge vora porta d'Immunologia cel·lular un cop realitzades les modificacions en tancaments. Tot muntat i funcionant.</t>
  </si>
  <si>
    <t>I.6.2</t>
  </si>
  <si>
    <r>
      <t xml:space="preserve">m. </t>
    </r>
    <r>
      <rPr>
        <b/>
        <sz val="11"/>
        <rFont val="Arial"/>
        <family val="2"/>
      </rPr>
      <t>AIGUA</t>
    </r>
    <r>
      <rPr>
        <sz val="11"/>
        <rFont val="Arial"/>
        <family val="2"/>
      </rPr>
      <t xml:space="preserve"> </t>
    </r>
    <r>
      <rPr>
        <b/>
        <sz val="11"/>
        <rFont val="Arial"/>
        <family val="2"/>
      </rPr>
      <t>DESCALCIFICADA</t>
    </r>
    <r>
      <rPr>
        <sz val="11"/>
        <rFont val="Arial"/>
        <family val="2"/>
      </rPr>
      <t xml:space="preserve"> Tub de Polipropilè-copolímer PP-R a pressió de diàmetre 25x2.3 mm, sèrie S 5 segons UNE-EN ISO 15874-2, soldat, amb grau de dificultat mitjà i col·locat superficialment. Inclosa part proporcional d'accessoris i suports, dotada d'aïllament anticondensació de gruix segons normativa (aigua piques i  vitrina)</t>
    </r>
  </si>
  <si>
    <t>I.6.3</t>
  </si>
  <si>
    <r>
      <t xml:space="preserve">m. </t>
    </r>
    <r>
      <rPr>
        <b/>
        <sz val="11"/>
        <rFont val="Arial"/>
        <family val="2"/>
      </rPr>
      <t>AIGUA</t>
    </r>
    <r>
      <rPr>
        <sz val="11"/>
        <rFont val="Arial"/>
        <family val="2"/>
      </rPr>
      <t xml:space="preserve"> </t>
    </r>
    <r>
      <rPr>
        <b/>
        <sz val="11"/>
        <rFont val="Arial"/>
        <family val="2"/>
      </rPr>
      <t>DESMINERALITZADA</t>
    </r>
    <r>
      <rPr>
        <sz val="11"/>
        <rFont val="Arial"/>
        <family val="2"/>
      </rPr>
      <t xml:space="preserve"> Tub de Polipropilè-copolímer PP-R a pressió de diàmetre 25x2.3 mm, sèrie S 5 segons UNE-EN ISO 15874-2, soldat, amb grau de dificultat mitjà i col·locat superficialment. Inclosa part proporcional d'accessoris i suports, dotada d'aïllament anticondensació de gruix segons normativa (aigua piques i  vitrina)</t>
    </r>
  </si>
  <si>
    <t>ut. Vàlvula de bola de material plàstic, segons norma UNE-EN ISO 16135, manual, per a encolar, de 2 vies, DN 20 (per a tub de 25 mm), PN16, cos i bola de polipropilè homopolímer (PP-H), portajunts roscat i sistema de bloqueig, tancament de tefló PTFE i junts d'estanqueïtat d'etilè propilè diè (EPDM), accionament per maneta, muntada superficialment (piques, vitrines).</t>
  </si>
  <si>
    <t>I.6.4</t>
  </si>
  <si>
    <t>ut. Connexió dels aparells sanitaris, aixetes i altres equips que formen part de la instal·lació, inclosos accessoris.</t>
  </si>
  <si>
    <t>SUBTOTAL I.6 INSTAL·LACIÓ CANONADES AIGUA DESCALCIFICADA I DESMINERALITZADA A LABORATORIS</t>
  </si>
  <si>
    <t>I.7</t>
  </si>
  <si>
    <t>INSTAL·LACIÓ CANONADES DESGUASSOS EN LABORATORIS</t>
  </si>
  <si>
    <t>Per aquests laboratoris s'han previst els següents desguassos nous:</t>
  </si>
  <si>
    <t>5 desguassos per a piques</t>
  </si>
  <si>
    <t>I.7.1</t>
  </si>
  <si>
    <t>m. Canonada desguàs de PP fonoabsorbent de Ø40, amb unions amb junta per formar col·lector suspès o en superfície, inclosa part proporcional d'accessoris, suports, totalment instal·lada (piques + vitrines de gasos). Pendent mínima 1%.</t>
  </si>
  <si>
    <t>I.7.2</t>
  </si>
  <si>
    <t>ut. Connexió desguàs d'unitats terminals a col·lector PP fonoabsorbent, incloent p.p. de canonada, accessoris i fixacions necessàries (piques, vitrina). Unio amb junta.</t>
  </si>
  <si>
    <t>SUBTOTAL I.7 INSTAL·LACIÓ CANONADES DESGUASSOS EN LABORATORIS</t>
  </si>
  <si>
    <t>I.8</t>
  </si>
  <si>
    <t>CONTROL INCENDIS. Ampliació de detecció i modificació extinció incendis</t>
  </si>
  <si>
    <t>I.8.1</t>
  </si>
  <si>
    <t>ut. Detector de fums òptic de tipus intel·ligent marca AGUILERA AE/OPI o equivalent. Totalment instal·lat, programat i funcionant.</t>
  </si>
  <si>
    <t>I.8.2</t>
  </si>
  <si>
    <t>m. Cablejat bus incendis (cable de coure 2 fils apantallat lliure d'halògens coberta vermella EI90) dels diferents elements de la zona, distribució en estrella. Incloent els materials, treballs i mitjans auxiliars necessaris.</t>
  </si>
  <si>
    <t>I.8.3</t>
  </si>
  <si>
    <t>I.8.4</t>
  </si>
  <si>
    <t>p.a. Reprogramació de centraleta CI. Reprogramació de centraleta d’incendis Aguilera o equivalent, afegint tots els elements incorporats a nou lab i redefinint les zones. Inclou realització de proves de funcionament i entrega documentació asbuilt d'incendis.</t>
  </si>
  <si>
    <t>I.8.5</t>
  </si>
  <si>
    <t xml:space="preserve">m. Subministrament i instal·lació de ruixador automàtic penjant, de resposta ràpida, de DN 15 de diàmetre de rosca. Inclou accessoris i peces especials per a connexió a xarxa de distribució d'aigua contra incendis. Totalment muntat, connexionat i provat. </t>
  </si>
  <si>
    <t>I.8.6</t>
  </si>
  <si>
    <t>p.a. Connexió a instal·lació hidràulica contra incendis existent a l'edifici. Inclou buidat de la part de la instal·lació afectada, empelt de noves derivacions, emplenat i proves d'estanquitat.</t>
  </si>
  <si>
    <t>I.8.7</t>
  </si>
  <si>
    <t>m. Subministrament i instal·lació de tub d'acer negre sense soldadura, de diàmetre 1", col·locat superficialment, amb p.p. d'accessoris, suports i soldadura.</t>
  </si>
  <si>
    <t>I.8.8</t>
  </si>
  <si>
    <t>m. Aplicació manual de dues mans d'esmalt sintètic a base de resines alquídiques, color vermell, acabat brillant, prèvia aplicació d'una mà d'imprimació sintètica antioxidant, a base de resines alquídiques, color gris, acabat mat, sobre tub interior d'acer negre d' 1" de diàmetre nominal.</t>
  </si>
  <si>
    <t>SUBTOTAL I.8 INSTAL·LACIONS CONTROL INCENDIS</t>
  </si>
  <si>
    <t>I.9</t>
  </si>
  <si>
    <t>CONTROL D'ACCÉS PORTA LAB</t>
  </si>
  <si>
    <t>I.9.1</t>
  </si>
  <si>
    <t>ut. Subministrament i instal·lació lector targeta de control d'accés tipus Lector extern RFID multifreqüència RFID125KHz EM4102, 13.56MHz Mifare (Ultra light, Classic 1K, 4K, Classic EV1 1K, Desfire), Tag NFC Tipo2. Rang de lectura 6 cms aprox. (125khZ). Protecció intempèrie: IP65. Totalment instal.lat, connectat a pany i programat i connectat a sistema existent de control d'accés. Marca TAI Smart Factory o equivalent</t>
  </si>
  <si>
    <t>I.9.2</t>
  </si>
  <si>
    <t>ut. Subministrament i instal·lació d' UCA PoE amb possibilitst per a 2 lectores de targeta:
Centraleta de control d'accessos. Memòria SD interna de 2Gb (2 milions de marcatges en offline).Comunicació amb servei Sharkcomm en temps real. Funcionament amb llistes blanques en cas de fallada de comunicacions. Comunicació TCP/IP, HTTPS i FTP.2 relés interns i 2 entrades digitals. Suporta fins a 4 lectores XFinger o RFID5. Marca TAI Smart Factory o equivalent. Inclou quadre amb font d'alimentació.</t>
  </si>
  <si>
    <t>I.9.3</t>
  </si>
  <si>
    <t>m. Subministrament i instal·lació de cablejat UTP per a connexió d'elements de control: targeter, UCA, pany elèctric, incloent tub M25 i el material necessari per a la seva correcta instal·lació.</t>
  </si>
  <si>
    <t>I.9.4</t>
  </si>
  <si>
    <t>ut. Configuració dels elements en la central de control d'accessos.</t>
  </si>
  <si>
    <t>SUBTOTAL I.9 INSTAL·LACIONS CONTROL D'ACCÉS LAB</t>
  </si>
  <si>
    <t>I.10</t>
  </si>
  <si>
    <t>INSTAL·LACIÓ SISTEMA D'ALARMES CONGELADORS</t>
  </si>
  <si>
    <t>I.10.1</t>
  </si>
  <si>
    <t>ut. Subministrament i instal·lació de quadre de control amb les següents característiques:
- Subministrament i instal·lació de quadre de material plàstic amb cabuda per a la unitat de control programable, el borner, les proteccions, la font d’alimentació, els relés.
- Subministrament i instal·lació d’equip PLC Delta Sèrie AS228 amb 16 entrades digitals i 12 sortides digitals, amb targeta de 4 entrades analògiques 4...20 mA (o equip equivalent).
- Connectivitat Ethernet/IP
- 2 ports modbus/RTU integrats en CPU
- Base RJ45 carril DIN
- Subministrament i instal·lació d’equips accessoris al controlador que siguin necessaris per al seu funcionament (font d’alimentació 2A, borner, relés, proteccions, base RJ45 carril DIN).
- Subministrament i instal·lació de pilot vermell i brunzidor en armari de control i integració d’aquest en una sortida de la unitat de control programable.
- Subministrament d’As built documental d’obra compost per: documentació tècnica dels equips instal·lats (datasheets i manuals), memòria de funcionament del sistema i manuals d’Scada, esquemes elèctrics dels qusdres de control en formats pdf i dwg, subministrament de programació dels controladors.
- Configuració de pantalles gràfiques amb totes les senyals d’alarma a l’interfície home-màquina.
- Programació i posada en marxa de l’equip.
- Integració de les senyals d’alarma dels congeladors al software de BMS del PCB, comprovació de funcionament i modificació de pantalles.</t>
  </si>
  <si>
    <t>I.10.2</t>
  </si>
  <si>
    <t>ut. Enviament d’alarmes per mail
Implementació de sistema d’enviament d’alarmes directe per mail des del propi PLC, incorporant un gestor local de configuració de rangs d’alarma de 4,3” en colr, gestionable via eVNC o des d’App mòbil.</t>
  </si>
  <si>
    <t>I.10.3</t>
  </si>
  <si>
    <t>ut. Subministrament i instal·lació de sonda de temperatura per a nevera.</t>
  </si>
  <si>
    <t>I.10.4</t>
  </si>
  <si>
    <t>m. Subministrament i instal·lació de cablejat 2x1,5 mm2 apantallat des de cada congelador fins al nou PLC.</t>
  </si>
  <si>
    <t>I.10.5</t>
  </si>
  <si>
    <t>m. Subministrament i instal·lació de safata metàl·lica de reixa d'acer electrozincat, d'alçària 30 mm i amplària 200 mm, col·locada sobre suports horitzontals amb elements de suport</t>
  </si>
  <si>
    <t>I.10.6</t>
  </si>
  <si>
    <t>I.10.7</t>
  </si>
  <si>
    <t>SUBTOTAL I.10 INSTAL·LACIÓ SISTEMA D'ALARMES CONGELADORS</t>
  </si>
  <si>
    <t>I.11</t>
  </si>
  <si>
    <t>INSTAL·LACIÓ GENERAL. Retirada d'instal·lacions obsoletes</t>
  </si>
  <si>
    <t>I.11.1</t>
  </si>
  <si>
    <t>p.a. Desmuntatge i retirada d'instal·lacions vàries obsoletes presents en parets i sostres a comentar amb la Direcció Facultativa. Inclou gestió de residus.</t>
  </si>
  <si>
    <t>SUBTOTAL I.11 INSTAL·LACIÓ GENERAL. Retirada d'instal·lacions obsoletes</t>
  </si>
  <si>
    <t>I.12</t>
  </si>
  <si>
    <t>IMPREVISTOS INSTAL·LACIONS</t>
  </si>
  <si>
    <t>I.12.1</t>
  </si>
  <si>
    <t>p.a. Partida alçada d'imprevistos d'instal·lacions</t>
  </si>
  <si>
    <t>SUBTOTAL I.12 IMPREVISTOS INSTAL·LACIONS</t>
  </si>
  <si>
    <t>TOTAL P.E.M  OBRA + INSTAL·LACIONS</t>
  </si>
  <si>
    <t>SEGURETAT I SALUT(2%)</t>
  </si>
  <si>
    <t>CONTROL QUALITAT (1%)</t>
  </si>
  <si>
    <t>DESPESES GENERALS (13%)</t>
  </si>
  <si>
    <t>BENEFICI INDUSTRIAL (6%)</t>
  </si>
  <si>
    <t>TOTAL P.E.C OBRA + INSTAL·LACIONS</t>
  </si>
  <si>
    <t>(IVA no inclòs)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</si>
</sst>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5" formatCode="#,##0.00\ &quot;€&quot;"/>
  </numFmts>
  <fonts count="16" x14ac:knownFonts="1">
    <font>
      <sz val="11"/>
      <color theme="1"/>
      <name val="Calibri"/>
      <family val="2"/>
      <scheme val="minor"/>
    </font>
    <font>
      <sz val="11"/>
      <color theme="1"/>
      <name val="Arial"/>
      <family val="2"/>
    </font>
    <font>
      <sz val="11"/>
      <color theme="1"/>
      <name val="Calibri"/>
      <family val="2"/>
      <scheme val="minor"/>
    </font>
    <font>
      <sz val="11"/>
      <name val="Arial"/>
      <family val="2"/>
    </font>
    <font>
      <sz val="12"/>
      <color theme="1"/>
      <name val="Calibri"/>
      <family val="2"/>
      <scheme val="minor"/>
    </font>
    <font>
      <sz val="12"/>
      <name val="Calibri"/>
      <family val="2"/>
      <scheme val="minor"/>
    </font>
    <font>
      <sz val="11"/>
      <color theme="1"/>
      <name val="Arial"/>
      <family val="2"/>
    </font>
    <font>
      <b/>
      <sz val="11"/>
      <name val="Arial"/>
      <family val="2"/>
    </font>
    <font>
      <b/>
      <sz val="11"/>
      <color rgb="FF000000"/>
      <name val="Arial"/>
      <family val="2"/>
    </font>
    <font>
      <b/>
      <sz val="11"/>
      <color theme="1"/>
      <name val="Arial"/>
      <family val="2"/>
    </font>
    <font>
      <b/>
      <sz val="12"/>
      <name val="Arial"/>
      <family val="2"/>
    </font>
    <font>
      <sz val="11"/>
      <color theme="3" tint="-0.499984740745262"/>
      <name val="Arial"/>
      <family val="2"/>
    </font>
    <font>
      <sz val="8"/>
      <name val="Calibri"/>
      <family val="2"/>
      <scheme val="minor"/>
    </font>
    <font>
      <sz val="11"/>
      <name val="Calibri"/>
      <family val="2"/>
      <scheme val="minor"/>
    </font>
    <font>
      <b/>
      <sz val="12"/>
      <name val="Calibri"/>
      <family val="2"/>
      <scheme val="minor"/>
    </font>
    <font>
      <sz val="12"/>
      <name val="Arial"/>
      <family val="2"/>
    </font>
  </fonts>
  <fills count="9">
    <fill>
      <patternFill patternType="none"/>
    </fill>
    <fill>
      <patternFill patternType="gray125"/>
    </fill>
    <fill>
      <patternFill patternType="solid">
        <fgColor rgb="FFFFFF99"/>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7"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2" fillId="0" borderId="0" applyFont="0" applyFill="0" applyBorder="0" applyAlignment="0" applyProtection="0"/>
  </cellStyleXfs>
  <cellXfs count="152">
    <xf numFmtId="0" fontId="0" fillId="0" borderId="0" xfId="0"/>
    <xf numFmtId="0" fontId="4" fillId="0" borderId="0" xfId="0" applyFont="1" applyAlignment="1">
      <alignment wrapText="1"/>
    </xf>
    <xf numFmtId="0" fontId="5" fillId="0" borderId="0" xfId="0" applyFont="1" applyAlignment="1">
      <alignment wrapText="1"/>
    </xf>
    <xf numFmtId="44" fontId="5" fillId="0" borderId="0" xfId="1" applyFont="1" applyFill="1" applyBorder="1" applyAlignment="1">
      <alignment wrapText="1"/>
    </xf>
    <xf numFmtId="44" fontId="4" fillId="0" borderId="0" xfId="0" applyNumberFormat="1" applyFont="1" applyAlignment="1">
      <alignment wrapText="1"/>
    </xf>
    <xf numFmtId="0" fontId="9" fillId="2" borderId="1" xfId="0" applyFont="1" applyFill="1" applyBorder="1" applyAlignment="1">
      <alignment horizontal="left" vertical="top" wrapText="1"/>
    </xf>
    <xf numFmtId="0" fontId="9" fillId="5" borderId="14" xfId="0" applyFont="1" applyFill="1" applyBorder="1" applyAlignment="1">
      <alignment vertical="top" wrapText="1"/>
    </xf>
    <xf numFmtId="44" fontId="9" fillId="6" borderId="15" xfId="0" applyNumberFormat="1" applyFont="1" applyFill="1" applyBorder="1" applyAlignment="1">
      <alignment vertical="top" wrapText="1"/>
    </xf>
    <xf numFmtId="0" fontId="6" fillId="0" borderId="0" xfId="0" applyFont="1" applyAlignment="1">
      <alignment vertical="top"/>
    </xf>
    <xf numFmtId="0" fontId="3" fillId="0" borderId="0" xfId="0" applyFont="1" applyAlignment="1">
      <alignment horizontal="left" vertical="top" wrapText="1"/>
    </xf>
    <xf numFmtId="0" fontId="9" fillId="2" borderId="1" xfId="0" applyFont="1" applyFill="1" applyBorder="1" applyAlignment="1">
      <alignment horizontal="right" vertical="top" wrapText="1"/>
    </xf>
    <xf numFmtId="2" fontId="0" fillId="0" borderId="0" xfId="0" applyNumberFormat="1"/>
    <xf numFmtId="2" fontId="3" fillId="0" borderId="1" xfId="1" applyNumberFormat="1" applyFont="1" applyFill="1" applyBorder="1" applyAlignment="1">
      <alignment vertical="top" wrapText="1"/>
    </xf>
    <xf numFmtId="2" fontId="9" fillId="5" borderId="14" xfId="0" applyNumberFormat="1" applyFont="1" applyFill="1" applyBorder="1" applyAlignment="1">
      <alignment vertical="top" wrapText="1"/>
    </xf>
    <xf numFmtId="0" fontId="0" fillId="0" borderId="0" xfId="0" applyAlignment="1">
      <alignment horizontal="left"/>
    </xf>
    <xf numFmtId="0" fontId="9" fillId="4" borderId="0" xfId="0" applyFont="1" applyFill="1" applyAlignment="1">
      <alignment horizontal="left" vertical="top" wrapText="1"/>
    </xf>
    <xf numFmtId="0" fontId="9" fillId="0" borderId="0" xfId="0" applyFont="1" applyAlignment="1">
      <alignment horizontal="left" vertical="top" wrapText="1"/>
    </xf>
    <xf numFmtId="44" fontId="7" fillId="0" borderId="8" xfId="1" applyFont="1" applyFill="1" applyBorder="1" applyAlignment="1">
      <alignment horizontal="left" vertical="top" wrapText="1"/>
    </xf>
    <xf numFmtId="44" fontId="7" fillId="0" borderId="10" xfId="1" applyFont="1" applyFill="1" applyBorder="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11" fillId="0" borderId="1" xfId="0" applyFont="1" applyBorder="1" applyAlignment="1">
      <alignment horizontal="left" vertical="top" wrapText="1"/>
    </xf>
    <xf numFmtId="44" fontId="11" fillId="0" borderId="1" xfId="1" applyFont="1" applyBorder="1" applyAlignment="1">
      <alignment vertical="top" wrapText="1"/>
    </xf>
    <xf numFmtId="0" fontId="11" fillId="0" borderId="3" xfId="0" applyFont="1" applyBorder="1" applyAlignment="1">
      <alignment horizontal="left" vertical="top" wrapText="1"/>
    </xf>
    <xf numFmtId="0" fontId="9" fillId="5" borderId="14" xfId="0" applyFont="1" applyFill="1" applyBorder="1" applyAlignment="1">
      <alignment horizontal="left" vertical="top" wrapText="1"/>
    </xf>
    <xf numFmtId="0" fontId="4" fillId="0" borderId="0" xfId="0" applyFont="1" applyAlignment="1">
      <alignment horizontal="left" wrapText="1"/>
    </xf>
    <xf numFmtId="0" fontId="11" fillId="7" borderId="1" xfId="0" applyFont="1" applyFill="1" applyBorder="1" applyAlignment="1">
      <alignment horizontal="right" vertical="top" wrapText="1"/>
    </xf>
    <xf numFmtId="2" fontId="10" fillId="7" borderId="0" xfId="0" applyNumberFormat="1" applyFont="1" applyFill="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4" borderId="0" xfId="0" applyFont="1" applyFill="1" applyAlignment="1">
      <alignment wrapText="1"/>
    </xf>
    <xf numFmtId="0" fontId="7" fillId="7" borderId="0" xfId="0" applyFont="1" applyFill="1" applyAlignment="1">
      <alignment vertical="top" wrapText="1"/>
    </xf>
    <xf numFmtId="0" fontId="1" fillId="0" borderId="0" xfId="0" applyFont="1" applyAlignment="1">
      <alignment vertical="top"/>
    </xf>
    <xf numFmtId="0" fontId="3" fillId="0" borderId="4" xfId="0" applyFont="1" applyBorder="1" applyAlignment="1">
      <alignment horizontal="left" vertical="top" wrapText="1"/>
    </xf>
    <xf numFmtId="2" fontId="11" fillId="0" borderId="1" xfId="0" applyNumberFormat="1" applyFont="1" applyBorder="1" applyAlignment="1">
      <alignment vertical="top"/>
    </xf>
    <xf numFmtId="0" fontId="1" fillId="0" borderId="0" xfId="0" applyFont="1" applyAlignment="1">
      <alignment vertical="top" wrapText="1"/>
    </xf>
    <xf numFmtId="0" fontId="3" fillId="0" borderId="0" xfId="0" applyFont="1" applyAlignment="1">
      <alignment vertical="top" wrapText="1"/>
    </xf>
    <xf numFmtId="44" fontId="1" fillId="0" borderId="0" xfId="1" applyFont="1" applyFill="1" applyBorder="1" applyAlignment="1">
      <alignment vertical="top" wrapText="1"/>
    </xf>
    <xf numFmtId="0" fontId="3" fillId="0" borderId="5" xfId="0" applyFont="1" applyBorder="1" applyAlignment="1">
      <alignment vertical="top" wrapText="1"/>
    </xf>
    <xf numFmtId="0" fontId="7" fillId="8" borderId="0" xfId="0" applyFont="1" applyFill="1" applyAlignment="1">
      <alignment vertical="top" wrapText="1"/>
    </xf>
    <xf numFmtId="0" fontId="3" fillId="8" borderId="0" xfId="0" applyFont="1" applyFill="1" applyAlignment="1">
      <alignment vertical="top" wrapText="1"/>
    </xf>
    <xf numFmtId="44" fontId="11" fillId="0" borderId="3" xfId="1" applyFont="1" applyBorder="1" applyAlignment="1">
      <alignment vertical="top" wrapText="1"/>
    </xf>
    <xf numFmtId="0" fontId="9" fillId="4" borderId="0" xfId="0" applyFont="1" applyFill="1" applyAlignment="1">
      <alignment horizontal="right" vertical="top" wrapText="1"/>
    </xf>
    <xf numFmtId="0" fontId="7" fillId="4" borderId="0" xfId="0" applyFont="1" applyFill="1" applyAlignment="1">
      <alignment horizontal="left" vertical="top" wrapText="1"/>
    </xf>
    <xf numFmtId="2" fontId="1" fillId="3" borderId="0" xfId="1" applyNumberFormat="1" applyFont="1" applyFill="1" applyBorder="1" applyAlignment="1">
      <alignment wrapText="1"/>
    </xf>
    <xf numFmtId="0" fontId="1" fillId="4" borderId="0" xfId="0" applyFont="1" applyFill="1" applyAlignment="1">
      <alignment horizontal="left" wrapText="1"/>
    </xf>
    <xf numFmtId="44" fontId="1" fillId="3" borderId="0" xfId="1" applyFont="1" applyFill="1" applyBorder="1" applyAlignment="1">
      <alignment wrapText="1"/>
    </xf>
    <xf numFmtId="0" fontId="1" fillId="0" borderId="0" xfId="0" applyFont="1" applyAlignment="1">
      <alignment wrapText="1"/>
    </xf>
    <xf numFmtId="0" fontId="7" fillId="7" borderId="0" xfId="0" applyFont="1" applyFill="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wrapText="1"/>
    </xf>
    <xf numFmtId="0" fontId="3" fillId="7" borderId="2" xfId="0" applyFont="1" applyFill="1" applyBorder="1" applyAlignment="1">
      <alignment horizontal="right" vertical="top"/>
    </xf>
    <xf numFmtId="0" fontId="3" fillId="0" borderId="3" xfId="0" applyFont="1" applyBorder="1" applyAlignment="1">
      <alignment horizontal="left" vertical="top" wrapText="1"/>
    </xf>
    <xf numFmtId="0" fontId="3" fillId="7" borderId="1" xfId="0" applyFont="1" applyFill="1" applyBorder="1" applyAlignment="1">
      <alignment horizontal="right" vertical="top"/>
    </xf>
    <xf numFmtId="2" fontId="3" fillId="7" borderId="0" xfId="1" applyNumberFormat="1" applyFont="1" applyFill="1" applyBorder="1" applyAlignment="1">
      <alignment vertical="top" wrapText="1"/>
    </xf>
    <xf numFmtId="44" fontId="3" fillId="7" borderId="0" xfId="1" applyFont="1" applyFill="1" applyBorder="1" applyAlignment="1">
      <alignment horizontal="right" vertical="top" wrapText="1"/>
    </xf>
    <xf numFmtId="44" fontId="7" fillId="7" borderId="0" xfId="1" applyFont="1" applyFill="1" applyBorder="1" applyAlignment="1" applyProtection="1">
      <alignment horizontal="right" vertical="top" wrapText="1"/>
      <protection hidden="1"/>
    </xf>
    <xf numFmtId="0" fontId="7" fillId="5" borderId="13" xfId="0" applyFont="1" applyFill="1" applyBorder="1" applyAlignment="1">
      <alignment horizontal="left" vertical="top" wrapText="1"/>
    </xf>
    <xf numFmtId="44" fontId="7" fillId="0" borderId="16" xfId="1" applyFont="1" applyFill="1" applyBorder="1" applyAlignment="1">
      <alignment horizontal="left" vertical="top" wrapText="1"/>
    </xf>
    <xf numFmtId="2" fontId="1" fillId="0" borderId="17" xfId="1" applyNumberFormat="1" applyFont="1" applyFill="1" applyBorder="1" applyAlignment="1">
      <alignment vertical="top" wrapText="1"/>
    </xf>
    <xf numFmtId="44" fontId="1" fillId="0" borderId="17" xfId="1" applyFont="1" applyFill="1" applyBorder="1" applyAlignment="1">
      <alignment horizontal="left" vertical="top" wrapText="1"/>
    </xf>
    <xf numFmtId="44" fontId="1" fillId="0" borderId="17" xfId="1" applyFont="1" applyFill="1" applyBorder="1" applyAlignment="1">
      <alignment vertical="top" wrapText="1"/>
    </xf>
    <xf numFmtId="44" fontId="1" fillId="0" borderId="18" xfId="1" applyFont="1" applyFill="1" applyBorder="1" applyAlignment="1">
      <alignment vertical="top" wrapText="1"/>
    </xf>
    <xf numFmtId="2" fontId="1" fillId="0" borderId="0" xfId="1" applyNumberFormat="1" applyFont="1" applyFill="1" applyBorder="1" applyAlignment="1">
      <alignment vertical="top" wrapText="1"/>
    </xf>
    <xf numFmtId="44" fontId="1" fillId="0" borderId="0" xfId="1" applyFont="1" applyFill="1" applyBorder="1" applyAlignment="1">
      <alignment horizontal="left" vertical="top" wrapText="1"/>
    </xf>
    <xf numFmtId="44" fontId="1" fillId="0" borderId="9" xfId="1" applyFont="1" applyFill="1" applyBorder="1" applyAlignment="1">
      <alignment vertical="top" wrapText="1"/>
    </xf>
    <xf numFmtId="2" fontId="1" fillId="0" borderId="11" xfId="1" applyNumberFormat="1" applyFont="1" applyFill="1" applyBorder="1" applyAlignment="1">
      <alignment vertical="top" wrapText="1"/>
    </xf>
    <xf numFmtId="44" fontId="1" fillId="0" borderId="11" xfId="1" applyFont="1" applyFill="1" applyBorder="1" applyAlignment="1">
      <alignment horizontal="left" vertical="top" wrapText="1"/>
    </xf>
    <xf numFmtId="44" fontId="1" fillId="0" borderId="11" xfId="1" applyFont="1" applyFill="1" applyBorder="1" applyAlignment="1">
      <alignment vertical="top" wrapText="1"/>
    </xf>
    <xf numFmtId="44" fontId="1" fillId="0" borderId="12" xfId="1" applyFont="1" applyFill="1" applyBorder="1" applyAlignment="1">
      <alignment vertical="top" wrapText="1"/>
    </xf>
    <xf numFmtId="0" fontId="7" fillId="6" borderId="13" xfId="0" applyFont="1" applyFill="1" applyBorder="1" applyAlignment="1">
      <alignment horizontal="left" vertical="top" wrapText="1"/>
    </xf>
    <xf numFmtId="2" fontId="1" fillId="6" borderId="14" xfId="0" applyNumberFormat="1" applyFont="1" applyFill="1" applyBorder="1" applyAlignment="1">
      <alignment horizontal="right" vertical="top" wrapText="1"/>
    </xf>
    <xf numFmtId="0" fontId="1" fillId="6" borderId="1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0" borderId="0" xfId="0" applyFont="1" applyAlignment="1">
      <alignment horizontal="left" wrapText="1"/>
    </xf>
    <xf numFmtId="165" fontId="9" fillId="5" borderId="15" xfId="0" applyNumberFormat="1" applyFont="1" applyFill="1" applyBorder="1" applyAlignment="1">
      <alignment vertical="top" wrapText="1"/>
    </xf>
    <xf numFmtId="0" fontId="1" fillId="0" borderId="0" xfId="0" applyFont="1" applyAlignment="1">
      <alignment horizontal="center"/>
    </xf>
    <xf numFmtId="0" fontId="0" fillId="0" borderId="0" xfId="0" applyAlignment="1">
      <alignment horizontal="right" vertical="top"/>
    </xf>
    <xf numFmtId="2" fontId="3" fillId="0" borderId="1" xfId="0" applyNumberFormat="1" applyFont="1" applyBorder="1" applyAlignment="1">
      <alignment vertical="top" wrapText="1"/>
    </xf>
    <xf numFmtId="2" fontId="3" fillId="0" borderId="1" xfId="0" applyNumberFormat="1" applyFont="1" applyBorder="1" applyAlignment="1">
      <alignment vertical="top"/>
    </xf>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right" vertical="top" wrapText="1"/>
    </xf>
    <xf numFmtId="44" fontId="3" fillId="0" borderId="1" xfId="1" applyFont="1" applyFill="1" applyBorder="1" applyAlignment="1">
      <alignment vertical="top" wrapText="1"/>
    </xf>
    <xf numFmtId="44" fontId="7" fillId="0" borderId="0" xfId="1" applyFont="1" applyFill="1" applyBorder="1" applyAlignment="1">
      <alignment horizontal="left" vertical="top" wrapText="1"/>
    </xf>
    <xf numFmtId="0" fontId="7" fillId="0" borderId="0" xfId="0" applyFont="1" applyAlignment="1">
      <alignment horizontal="left" vertical="top" wrapText="1"/>
    </xf>
    <xf numFmtId="2" fontId="9" fillId="0" borderId="0" xfId="0" applyNumberFormat="1" applyFont="1" applyAlignment="1">
      <alignment vertical="top" wrapText="1"/>
    </xf>
    <xf numFmtId="0" fontId="9" fillId="0" borderId="0" xfId="0" applyFont="1" applyAlignment="1">
      <alignment vertical="top" wrapText="1"/>
    </xf>
    <xf numFmtId="44" fontId="9" fillId="0" borderId="0" xfId="0" applyNumberFormat="1" applyFont="1" applyAlignment="1">
      <alignment vertical="top" wrapText="1"/>
    </xf>
    <xf numFmtId="2" fontId="1" fillId="0" borderId="0" xfId="0" applyNumberFormat="1" applyFont="1" applyAlignment="1">
      <alignment horizontal="right" vertical="top" wrapText="1"/>
    </xf>
    <xf numFmtId="0" fontId="1" fillId="0" borderId="0" xfId="0" applyFont="1" applyAlignment="1">
      <alignment horizontal="center" vertical="top" wrapText="1"/>
    </xf>
    <xf numFmtId="44" fontId="3" fillId="0" borderId="1" xfId="1" applyFont="1" applyFill="1" applyBorder="1" applyAlignment="1">
      <alignment horizontal="right" vertical="top" wrapText="1"/>
    </xf>
    <xf numFmtId="44" fontId="3" fillId="0" borderId="1" xfId="1" applyFont="1" applyBorder="1" applyAlignment="1">
      <alignment vertical="top" wrapText="1"/>
    </xf>
    <xf numFmtId="0" fontId="13" fillId="0" borderId="0" xfId="0" applyFont="1"/>
    <xf numFmtId="2" fontId="13" fillId="0" borderId="0" xfId="0" applyNumberFormat="1" applyFont="1"/>
    <xf numFmtId="0" fontId="3" fillId="7" borderId="0" xfId="0" applyFont="1" applyFill="1" applyAlignment="1">
      <alignment horizontal="right" vertical="top"/>
    </xf>
    <xf numFmtId="0" fontId="3" fillId="7" borderId="0" xfId="0" applyFont="1" applyFill="1" applyAlignment="1">
      <alignment horizontal="left" vertical="top" wrapText="1"/>
    </xf>
    <xf numFmtId="44" fontId="3" fillId="7" borderId="0" xfId="1" applyFont="1" applyFill="1" applyBorder="1" applyAlignment="1">
      <alignment vertical="top" wrapText="1"/>
    </xf>
    <xf numFmtId="44" fontId="7" fillId="7" borderId="0" xfId="1" applyFont="1" applyFill="1" applyBorder="1" applyAlignment="1">
      <alignment vertical="top" wrapText="1"/>
    </xf>
    <xf numFmtId="0" fontId="7" fillId="4" borderId="0" xfId="0" applyFont="1" applyFill="1" applyAlignment="1">
      <alignment horizontal="right" vertical="top" wrapText="1"/>
    </xf>
    <xf numFmtId="44" fontId="3" fillId="3" borderId="0" xfId="1" applyFont="1" applyFill="1" applyBorder="1" applyAlignment="1">
      <alignment wrapText="1"/>
    </xf>
    <xf numFmtId="0" fontId="7" fillId="4" borderId="0" xfId="0" applyFont="1" applyFill="1" applyAlignment="1">
      <alignment horizontal="right" wrapText="1"/>
    </xf>
    <xf numFmtId="165" fontId="3" fillId="3" borderId="0" xfId="1" applyNumberFormat="1" applyFont="1" applyFill="1" applyBorder="1" applyAlignment="1">
      <alignment wrapText="1"/>
    </xf>
    <xf numFmtId="0" fontId="3" fillId="0" borderId="0" xfId="0" applyFont="1"/>
    <xf numFmtId="0" fontId="3" fillId="0" borderId="0" xfId="0" applyFont="1" applyAlignment="1">
      <alignment horizontal="right" vertical="top" wrapText="1"/>
    </xf>
    <xf numFmtId="44" fontId="3" fillId="0" borderId="0" xfId="1" applyFont="1" applyBorder="1" applyAlignment="1">
      <alignment vertical="top" wrapText="1"/>
    </xf>
    <xf numFmtId="0" fontId="3" fillId="7" borderId="1" xfId="0" applyFont="1" applyFill="1" applyBorder="1" applyAlignment="1">
      <alignment horizontal="right" vertical="top" wrapText="1"/>
    </xf>
    <xf numFmtId="0" fontId="3" fillId="0" borderId="0" xfId="0" applyFont="1" applyAlignment="1">
      <alignment wrapText="1"/>
    </xf>
    <xf numFmtId="44" fontId="14" fillId="0" borderId="0" xfId="1" applyFont="1" applyFill="1" applyBorder="1" applyAlignment="1">
      <alignment wrapText="1"/>
    </xf>
    <xf numFmtId="44" fontId="13" fillId="0" borderId="0" xfId="1" applyFont="1" applyFill="1" applyBorder="1" applyAlignment="1">
      <alignment wrapText="1"/>
    </xf>
    <xf numFmtId="0" fontId="3" fillId="8" borderId="0" xfId="0" applyFont="1" applyFill="1" applyAlignment="1">
      <alignment horizontal="right" vertical="top"/>
    </xf>
    <xf numFmtId="44" fontId="7" fillId="8" borderId="0" xfId="1" applyFont="1" applyFill="1" applyBorder="1" applyAlignment="1">
      <alignment vertical="top" wrapText="1"/>
    </xf>
    <xf numFmtId="0" fontId="3" fillId="0" borderId="0" xfId="0" applyFont="1" applyAlignment="1">
      <alignment horizontal="right" vertical="top"/>
    </xf>
    <xf numFmtId="44" fontId="3" fillId="0" borderId="0" xfId="1" applyFont="1" applyFill="1" applyBorder="1" applyAlignment="1">
      <alignment vertical="top" wrapText="1"/>
    </xf>
    <xf numFmtId="44" fontId="3" fillId="0" borderId="6" xfId="1" applyFont="1" applyFill="1" applyBorder="1" applyAlignment="1">
      <alignment vertical="top" wrapText="1"/>
    </xf>
    <xf numFmtId="0" fontId="3" fillId="7" borderId="0" xfId="0" applyFont="1" applyFill="1" applyAlignment="1">
      <alignment horizontal="right" vertical="top" wrapText="1"/>
    </xf>
    <xf numFmtId="0" fontId="3" fillId="7" borderId="0" xfId="0" applyFont="1" applyFill="1" applyAlignment="1">
      <alignment horizontal="right" wrapText="1"/>
    </xf>
    <xf numFmtId="165" fontId="7" fillId="7" borderId="0" xfId="1" applyNumberFormat="1" applyFont="1" applyFill="1" applyBorder="1" applyAlignment="1" applyProtection="1">
      <alignment horizontal="right" vertical="top" wrapText="1"/>
      <protection hidden="1"/>
    </xf>
    <xf numFmtId="44" fontId="3" fillId="3" borderId="0" xfId="1" applyFont="1" applyFill="1" applyAlignment="1">
      <alignment wrapText="1"/>
    </xf>
    <xf numFmtId="165" fontId="7" fillId="7" borderId="0" xfId="1" applyNumberFormat="1" applyFont="1" applyFill="1" applyAlignment="1" applyProtection="1">
      <alignment horizontal="right" vertical="top" wrapText="1"/>
      <protection hidden="1"/>
    </xf>
    <xf numFmtId="0" fontId="3" fillId="0" borderId="1" xfId="0" applyFont="1" applyBorder="1" applyAlignment="1">
      <alignment horizontal="justify" vertical="top" wrapText="1"/>
    </xf>
    <xf numFmtId="0" fontId="3" fillId="0" borderId="20" xfId="0" applyFont="1" applyBorder="1" applyAlignment="1">
      <alignment horizontal="left" vertical="top" wrapText="1"/>
    </xf>
    <xf numFmtId="44" fontId="3" fillId="0" borderId="3" xfId="1" applyFont="1" applyFill="1" applyBorder="1" applyAlignment="1">
      <alignment vertical="top" wrapText="1"/>
    </xf>
    <xf numFmtId="0" fontId="3" fillId="0" borderId="3" xfId="0" applyFont="1" applyBorder="1" applyAlignment="1">
      <alignment vertical="top" wrapText="1"/>
    </xf>
    <xf numFmtId="2" fontId="3" fillId="0" borderId="20" xfId="0" applyNumberFormat="1" applyFont="1" applyBorder="1" applyAlignment="1">
      <alignment vertical="top"/>
    </xf>
    <xf numFmtId="44" fontId="3" fillId="0" borderId="20" xfId="1" applyFont="1" applyBorder="1" applyAlignment="1">
      <alignment vertical="top" wrapText="1"/>
    </xf>
    <xf numFmtId="2" fontId="3" fillId="0" borderId="3" xfId="0" applyNumberFormat="1" applyFont="1" applyBorder="1" applyAlignment="1">
      <alignment vertical="top"/>
    </xf>
    <xf numFmtId="0" fontId="3" fillId="0" borderId="20" xfId="0" applyFont="1" applyBorder="1" applyAlignment="1">
      <alignment horizontal="justify" vertical="top" wrapText="1"/>
    </xf>
    <xf numFmtId="44" fontId="3" fillId="0" borderId="20" xfId="1" applyFont="1" applyFill="1" applyBorder="1" applyAlignment="1">
      <alignment vertical="top" wrapText="1"/>
    </xf>
    <xf numFmtId="44" fontId="3" fillId="0" borderId="3" xfId="1" applyFont="1" applyBorder="1" applyAlignment="1">
      <alignment vertical="top" wrapText="1"/>
    </xf>
    <xf numFmtId="0" fontId="9" fillId="2" borderId="1" xfId="0" applyFont="1" applyFill="1" applyBorder="1" applyAlignment="1">
      <alignment horizontal="center" vertical="top" wrapText="1"/>
    </xf>
    <xf numFmtId="2" fontId="3" fillId="3" borderId="0" xfId="1" applyNumberFormat="1" applyFont="1" applyFill="1" applyBorder="1" applyAlignment="1">
      <alignment wrapText="1"/>
    </xf>
    <xf numFmtId="0" fontId="3" fillId="4" borderId="0" xfId="0" applyFont="1" applyFill="1" applyAlignment="1">
      <alignment horizontal="left" wrapText="1"/>
    </xf>
    <xf numFmtId="2" fontId="3" fillId="7" borderId="0" xfId="0" applyNumberFormat="1" applyFont="1" applyFill="1" applyAlignment="1">
      <alignment vertical="top"/>
    </xf>
    <xf numFmtId="0" fontId="3" fillId="0" borderId="4" xfId="0" applyFont="1" applyBorder="1" applyAlignment="1">
      <alignment horizontal="justify" vertical="top" wrapText="1"/>
    </xf>
    <xf numFmtId="2" fontId="3" fillId="3" borderId="0" xfId="1" applyNumberFormat="1" applyFont="1" applyFill="1" applyAlignment="1">
      <alignment wrapText="1"/>
    </xf>
    <xf numFmtId="8" fontId="3" fillId="0" borderId="1" xfId="1" applyNumberFormat="1" applyFont="1" applyFill="1" applyBorder="1" applyAlignment="1">
      <alignment vertical="top" wrapText="1"/>
    </xf>
    <xf numFmtId="0" fontId="7" fillId="4" borderId="0" xfId="0" applyFont="1" applyFill="1" applyAlignment="1">
      <alignment wrapText="1"/>
    </xf>
    <xf numFmtId="1" fontId="3" fillId="0" borderId="1" xfId="1" applyNumberFormat="1" applyFont="1" applyFill="1" applyBorder="1" applyAlignment="1">
      <alignment wrapText="1"/>
    </xf>
    <xf numFmtId="2" fontId="3" fillId="7" borderId="0" xfId="0" applyNumberFormat="1" applyFont="1" applyFill="1" applyAlignment="1">
      <alignment vertical="top" wrapText="1"/>
    </xf>
    <xf numFmtId="2" fontId="15" fillId="0" borderId="0" xfId="0" applyNumberFormat="1" applyFont="1" applyAlignment="1">
      <alignment vertical="top" wrapText="1"/>
    </xf>
    <xf numFmtId="2" fontId="3" fillId="0" borderId="0" xfId="0" applyNumberFormat="1" applyFont="1" applyAlignment="1">
      <alignment vertical="top" wrapText="1"/>
    </xf>
    <xf numFmtId="0" fontId="7" fillId="7" borderId="0" xfId="0" applyFont="1" applyFill="1" applyAlignment="1">
      <alignment wrapText="1"/>
    </xf>
    <xf numFmtId="44" fontId="3" fillId="8" borderId="0" xfId="1" applyFont="1" applyFill="1" applyBorder="1" applyAlignment="1">
      <alignment vertical="top" wrapText="1"/>
    </xf>
    <xf numFmtId="2" fontId="3" fillId="4" borderId="0" xfId="0" applyNumberFormat="1" applyFont="1" applyFill="1" applyAlignment="1">
      <alignment wrapText="1"/>
    </xf>
    <xf numFmtId="0" fontId="3" fillId="0" borderId="19" xfId="0" applyFont="1" applyBorder="1" applyAlignment="1">
      <alignment vertical="top" wrapText="1"/>
    </xf>
    <xf numFmtId="44" fontId="3" fillId="0" borderId="5" xfId="1" applyFont="1" applyFill="1" applyBorder="1" applyAlignment="1">
      <alignment vertical="top" wrapText="1"/>
    </xf>
    <xf numFmtId="0" fontId="13" fillId="0" borderId="0" xfId="0" applyFont="1" applyAlignment="1">
      <alignment horizontal="right" vertical="top"/>
    </xf>
    <xf numFmtId="0" fontId="13" fillId="0" borderId="0" xfId="0" applyFont="1" applyAlignment="1">
      <alignment horizontal="left" vertical="top" wrapText="1"/>
    </xf>
    <xf numFmtId="0" fontId="3" fillId="0" borderId="0" xfId="0" applyFont="1" applyAlignment="1">
      <alignment vertical="top"/>
    </xf>
    <xf numFmtId="0" fontId="13" fillId="0" borderId="0" xfId="0" applyFont="1" applyAlignment="1">
      <alignment horizontal="left"/>
    </xf>
    <xf numFmtId="0" fontId="8" fillId="0" borderId="7" xfId="0" applyFont="1" applyBorder="1" applyAlignment="1">
      <alignment horizontal="left" wrapText="1"/>
    </xf>
  </cellXfs>
  <cellStyles count="2">
    <cellStyle name="Moneda"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2371725</xdr:colOff>
      <xdr:row>3</xdr:row>
      <xdr:rowOff>423763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
          <a:ext cx="2371725" cy="9952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rés Lara" id="{DB55061D-7E73-4C2C-B937-D2CAF89790EE}" userId="alara@pcb.ub.es" providerId="PeoplePicker"/>
  <person displayName="Anna Mezquita" id="{DF715564-4EE6-4F94-B9C2-C49024252F16}" userId="S::amezquita@pcb.ub.es::56e4209b-cc30-4fb3-86ee-f3ac16901d2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6"/>
  <sheetViews>
    <sheetView tabSelected="1" topLeftCell="A3" zoomScaleNormal="100" zoomScaleSheetLayoutView="100" workbookViewId="0">
      <selection activeCell="B9" sqref="B9"/>
    </sheetView>
  </sheetViews>
  <sheetFormatPr baseColWidth="10" defaultColWidth="11.42578125" defaultRowHeight="15" x14ac:dyDescent="0.25"/>
  <cols>
    <col min="1" max="1" width="8.140625" style="77" customWidth="1"/>
    <col min="2" max="2" width="107.140625" style="20" customWidth="1"/>
    <col min="3" max="3" width="16.28515625" style="8" customWidth="1"/>
    <col min="4" max="4" width="5.140625" style="14" customWidth="1"/>
    <col min="5" max="5" width="16.28515625" customWidth="1"/>
    <col min="6" max="6" width="17.85546875" customWidth="1"/>
    <col min="7" max="7" width="26.42578125" customWidth="1"/>
  </cols>
  <sheetData>
    <row r="1" spans="1:10" x14ac:dyDescent="0.25">
      <c r="A1" s="49"/>
      <c r="B1" s="50"/>
      <c r="C1" s="32"/>
      <c r="D1" s="80"/>
      <c r="E1" s="81"/>
      <c r="F1" s="81"/>
    </row>
    <row r="2" spans="1:10" x14ac:dyDescent="0.25">
      <c r="A2" s="82"/>
      <c r="B2" s="50"/>
      <c r="C2" s="35"/>
      <c r="D2" s="50"/>
      <c r="E2" s="50"/>
      <c r="F2" s="50"/>
    </row>
    <row r="3" spans="1:10" x14ac:dyDescent="0.25">
      <c r="A3" s="82"/>
      <c r="B3" s="50"/>
      <c r="C3" s="35"/>
      <c r="D3" s="50"/>
      <c r="E3" s="50"/>
      <c r="F3" s="50"/>
    </row>
    <row r="4" spans="1:10" ht="42" customHeight="1" x14ac:dyDescent="0.25">
      <c r="A4" s="82"/>
      <c r="B4" s="50"/>
      <c r="C4" s="35"/>
      <c r="D4" s="50"/>
      <c r="E4" s="50"/>
      <c r="F4" s="50"/>
    </row>
    <row r="5" spans="1:10" ht="15.75" x14ac:dyDescent="0.25">
      <c r="A5" s="151" t="s">
        <v>0</v>
      </c>
      <c r="B5" s="151"/>
      <c r="C5" s="151"/>
      <c r="D5" s="151"/>
      <c r="E5" s="151"/>
      <c r="F5" s="151"/>
      <c r="G5" s="1"/>
    </row>
    <row r="6" spans="1:10" ht="15.75" x14ac:dyDescent="0.25">
      <c r="A6" s="10"/>
      <c r="B6" s="5" t="s">
        <v>1</v>
      </c>
      <c r="C6" s="130" t="s">
        <v>2</v>
      </c>
      <c r="D6" s="130" t="s">
        <v>3</v>
      </c>
      <c r="E6" s="130" t="s">
        <v>4</v>
      </c>
      <c r="F6" s="130" t="s">
        <v>5</v>
      </c>
      <c r="G6" s="4"/>
    </row>
    <row r="7" spans="1:10" ht="15.75" x14ac:dyDescent="0.25">
      <c r="C7" s="32"/>
      <c r="G7" s="1"/>
      <c r="J7" s="11"/>
    </row>
    <row r="8" spans="1:10" ht="15.75" x14ac:dyDescent="0.25">
      <c r="A8" s="42" t="s">
        <v>6</v>
      </c>
      <c r="B8" s="15" t="s">
        <v>7</v>
      </c>
      <c r="C8" s="44"/>
      <c r="D8" s="45"/>
      <c r="E8" s="46"/>
      <c r="F8" s="46"/>
      <c r="G8" s="1"/>
      <c r="J8" s="11"/>
    </row>
    <row r="9" spans="1:10" s="93" customFormat="1" ht="228" x14ac:dyDescent="0.25">
      <c r="A9" s="106" t="s">
        <v>8</v>
      </c>
      <c r="B9" s="28" t="s">
        <v>9</v>
      </c>
      <c r="C9" s="29">
        <v>1</v>
      </c>
      <c r="D9" s="121" t="s">
        <v>3</v>
      </c>
      <c r="E9" s="92"/>
      <c r="F9" s="92">
        <f>C9*E9</f>
        <v>0</v>
      </c>
      <c r="G9" s="2"/>
      <c r="J9" s="94"/>
    </row>
    <row r="10" spans="1:10" s="93" customFormat="1" ht="57" x14ac:dyDescent="0.25">
      <c r="A10" s="106" t="s">
        <v>10</v>
      </c>
      <c r="B10" s="120" t="s">
        <v>11</v>
      </c>
      <c r="C10" s="124">
        <v>1</v>
      </c>
      <c r="D10" s="121" t="s">
        <v>3</v>
      </c>
      <c r="E10" s="125"/>
      <c r="F10" s="92">
        <f t="shared" ref="F10:F16" si="0">C10*E10</f>
        <v>0</v>
      </c>
      <c r="G10" s="2"/>
      <c r="J10" s="94"/>
    </row>
    <row r="11" spans="1:10" s="93" customFormat="1" ht="57" x14ac:dyDescent="0.25">
      <c r="A11" s="26" t="s">
        <v>12</v>
      </c>
      <c r="B11" s="120" t="s">
        <v>13</v>
      </c>
      <c r="C11" s="124">
        <v>1</v>
      </c>
      <c r="D11" s="121" t="s">
        <v>3</v>
      </c>
      <c r="E11" s="125"/>
      <c r="F11" s="92">
        <f t="shared" si="0"/>
        <v>0</v>
      </c>
      <c r="G11" s="2"/>
      <c r="J11" s="94"/>
    </row>
    <row r="12" spans="1:10" s="93" customFormat="1" ht="42.75" x14ac:dyDescent="0.25">
      <c r="A12" s="106" t="s">
        <v>14</v>
      </c>
      <c r="B12" s="120" t="s">
        <v>15</v>
      </c>
      <c r="C12" s="79">
        <v>6</v>
      </c>
      <c r="D12" s="28" t="s">
        <v>16</v>
      </c>
      <c r="E12" s="83"/>
      <c r="F12" s="92">
        <f t="shared" si="0"/>
        <v>0</v>
      </c>
      <c r="G12" s="2"/>
      <c r="J12" s="94"/>
    </row>
    <row r="13" spans="1:10" s="93" customFormat="1" ht="28.5" x14ac:dyDescent="0.25">
      <c r="A13" s="106" t="s">
        <v>17</v>
      </c>
      <c r="B13" s="120" t="s">
        <v>18</v>
      </c>
      <c r="C13" s="79">
        <v>6</v>
      </c>
      <c r="D13" s="28" t="s">
        <v>16</v>
      </c>
      <c r="E13" s="83"/>
      <c r="F13" s="92">
        <f t="shared" si="0"/>
        <v>0</v>
      </c>
      <c r="G13" s="2"/>
      <c r="J13" s="94"/>
    </row>
    <row r="14" spans="1:10" s="93" customFormat="1" ht="42.75" x14ac:dyDescent="0.25">
      <c r="A14" s="26" t="s">
        <v>19</v>
      </c>
      <c r="B14" s="120" t="s">
        <v>20</v>
      </c>
      <c r="C14" s="79">
        <v>6</v>
      </c>
      <c r="D14" s="28" t="s">
        <v>16</v>
      </c>
      <c r="E14" s="83"/>
      <c r="F14" s="92">
        <f t="shared" si="0"/>
        <v>0</v>
      </c>
      <c r="G14" s="2"/>
      <c r="J14" s="94"/>
    </row>
    <row r="15" spans="1:10" s="93" customFormat="1" ht="28.5" x14ac:dyDescent="0.25">
      <c r="A15" s="26" t="s">
        <v>21</v>
      </c>
      <c r="B15" s="120" t="s">
        <v>22</v>
      </c>
      <c r="C15" s="79">
        <v>6</v>
      </c>
      <c r="D15" s="28" t="s">
        <v>16</v>
      </c>
      <c r="E15" s="83"/>
      <c r="F15" s="92">
        <f t="shared" si="0"/>
        <v>0</v>
      </c>
      <c r="G15" s="2"/>
      <c r="J15" s="94"/>
    </row>
    <row r="16" spans="1:10" s="93" customFormat="1" ht="57" x14ac:dyDescent="0.25">
      <c r="A16" s="106" t="s">
        <v>23</v>
      </c>
      <c r="B16" s="120" t="s">
        <v>24</v>
      </c>
      <c r="C16" s="126">
        <v>1</v>
      </c>
      <c r="D16" s="52" t="s">
        <v>3</v>
      </c>
      <c r="E16" s="122"/>
      <c r="F16" s="92">
        <f t="shared" si="0"/>
        <v>0</v>
      </c>
      <c r="G16" s="2"/>
      <c r="J16" s="94"/>
    </row>
    <row r="17" spans="1:10" s="93" customFormat="1" ht="345.75" customHeight="1" x14ac:dyDescent="0.25">
      <c r="A17" s="106" t="s">
        <v>25</v>
      </c>
      <c r="B17" s="127" t="s">
        <v>26</v>
      </c>
      <c r="C17" s="124">
        <v>1</v>
      </c>
      <c r="D17" s="121" t="s">
        <v>3</v>
      </c>
      <c r="E17" s="128"/>
      <c r="F17" s="92">
        <f t="shared" ref="F17:F42" si="1">C17*E17</f>
        <v>0</v>
      </c>
      <c r="G17" s="2"/>
      <c r="J17" s="94"/>
    </row>
    <row r="18" spans="1:10" s="93" customFormat="1" ht="57" x14ac:dyDescent="0.25">
      <c r="A18" s="26" t="s">
        <v>27</v>
      </c>
      <c r="B18" s="120" t="s">
        <v>28</v>
      </c>
      <c r="C18" s="79">
        <v>6</v>
      </c>
      <c r="D18" s="28" t="s">
        <v>3</v>
      </c>
      <c r="E18" s="92"/>
      <c r="F18" s="92">
        <f t="shared" si="1"/>
        <v>0</v>
      </c>
      <c r="G18" s="2"/>
      <c r="J18" s="94"/>
    </row>
    <row r="19" spans="1:10" s="93" customFormat="1" ht="57" x14ac:dyDescent="0.25">
      <c r="A19" s="26" t="s">
        <v>29</v>
      </c>
      <c r="B19" s="120" t="s">
        <v>30</v>
      </c>
      <c r="C19" s="79">
        <v>1</v>
      </c>
      <c r="D19" s="28" t="s">
        <v>3</v>
      </c>
      <c r="E19" s="92"/>
      <c r="F19" s="92">
        <f t="shared" si="1"/>
        <v>0</v>
      </c>
      <c r="G19" s="2"/>
      <c r="J19" s="94"/>
    </row>
    <row r="20" spans="1:10" s="93" customFormat="1" ht="28.5" x14ac:dyDescent="0.25">
      <c r="A20" s="26" t="s">
        <v>31</v>
      </c>
      <c r="B20" s="120" t="s">
        <v>32</v>
      </c>
      <c r="C20" s="79">
        <v>2</v>
      </c>
      <c r="D20" s="28" t="s">
        <v>3</v>
      </c>
      <c r="E20" s="92"/>
      <c r="F20" s="92">
        <f t="shared" si="1"/>
        <v>0</v>
      </c>
      <c r="G20" s="2"/>
      <c r="J20" s="94"/>
    </row>
    <row r="21" spans="1:10" s="93" customFormat="1" ht="57" x14ac:dyDescent="0.25">
      <c r="A21" s="106" t="s">
        <v>33</v>
      </c>
      <c r="B21" s="120" t="s">
        <v>34</v>
      </c>
      <c r="C21" s="79">
        <v>195.75</v>
      </c>
      <c r="D21" s="52" t="s">
        <v>35</v>
      </c>
      <c r="E21" s="129"/>
      <c r="F21" s="92">
        <f t="shared" si="1"/>
        <v>0</v>
      </c>
      <c r="G21" s="2"/>
      <c r="J21" s="94"/>
    </row>
    <row r="22" spans="1:10" s="93" customFormat="1" ht="15.75" x14ac:dyDescent="0.25">
      <c r="A22" s="26" t="s">
        <v>36</v>
      </c>
      <c r="B22" s="29" t="s">
        <v>37</v>
      </c>
      <c r="C22" s="79">
        <v>9</v>
      </c>
      <c r="D22" s="123" t="s">
        <v>16</v>
      </c>
      <c r="E22" s="122"/>
      <c r="F22" s="92">
        <f t="shared" si="1"/>
        <v>0</v>
      </c>
      <c r="G22" s="2"/>
      <c r="J22" s="94"/>
    </row>
    <row r="23" spans="1:10" s="93" customFormat="1" ht="87.75" customHeight="1" x14ac:dyDescent="0.25">
      <c r="A23" s="26" t="s">
        <v>38</v>
      </c>
      <c r="B23" s="120" t="s">
        <v>39</v>
      </c>
      <c r="C23" s="79">
        <v>2</v>
      </c>
      <c r="D23" s="28" t="s">
        <v>3</v>
      </c>
      <c r="E23" s="122"/>
      <c r="F23" s="92">
        <f t="shared" si="1"/>
        <v>0</v>
      </c>
      <c r="G23" s="2"/>
      <c r="J23" s="94"/>
    </row>
    <row r="24" spans="1:10" s="93" customFormat="1" ht="87.75" customHeight="1" x14ac:dyDescent="0.25">
      <c r="A24" s="106" t="s">
        <v>40</v>
      </c>
      <c r="B24" s="120" t="s">
        <v>41</v>
      </c>
      <c r="C24" s="79">
        <v>1</v>
      </c>
      <c r="D24" s="28" t="s">
        <v>3</v>
      </c>
      <c r="E24" s="122"/>
      <c r="F24" s="92">
        <f t="shared" si="1"/>
        <v>0</v>
      </c>
      <c r="G24" s="2"/>
      <c r="J24" s="94"/>
    </row>
    <row r="25" spans="1:10" s="93" customFormat="1" ht="28.5" x14ac:dyDescent="0.25">
      <c r="A25" s="106"/>
      <c r="B25" s="120" t="s">
        <v>42</v>
      </c>
      <c r="C25" s="79">
        <v>1</v>
      </c>
      <c r="D25" s="28" t="s">
        <v>3</v>
      </c>
      <c r="E25" s="83"/>
      <c r="F25" s="92">
        <f t="shared" ref="F25" si="2">C25*E25</f>
        <v>0</v>
      </c>
      <c r="G25" s="2"/>
      <c r="J25" s="94"/>
    </row>
    <row r="26" spans="1:10" s="93" customFormat="1" ht="15.75" x14ac:dyDescent="0.25">
      <c r="A26" s="106" t="s">
        <v>43</v>
      </c>
      <c r="B26" s="120" t="s">
        <v>44</v>
      </c>
      <c r="C26" s="79">
        <v>1</v>
      </c>
      <c r="D26" s="28" t="s">
        <v>3</v>
      </c>
      <c r="E26" s="83"/>
      <c r="F26" s="92">
        <f t="shared" si="1"/>
        <v>0</v>
      </c>
      <c r="G26" s="2"/>
      <c r="J26" s="94"/>
    </row>
    <row r="27" spans="1:10" s="93" customFormat="1" ht="71.25" x14ac:dyDescent="0.25">
      <c r="A27" s="106" t="s">
        <v>45</v>
      </c>
      <c r="B27" s="120" t="s">
        <v>46</v>
      </c>
      <c r="C27" s="79">
        <v>3</v>
      </c>
      <c r="D27" s="28" t="s">
        <v>3</v>
      </c>
      <c r="E27" s="92"/>
      <c r="F27" s="92">
        <f t="shared" si="1"/>
        <v>0</v>
      </c>
      <c r="G27" s="2"/>
      <c r="J27" s="94"/>
    </row>
    <row r="28" spans="1:10" s="93" customFormat="1" ht="86.25" customHeight="1" x14ac:dyDescent="0.25">
      <c r="A28" s="26" t="s">
        <v>47</v>
      </c>
      <c r="B28" s="120" t="s">
        <v>48</v>
      </c>
      <c r="C28" s="79">
        <v>2</v>
      </c>
      <c r="D28" s="28" t="s">
        <v>3</v>
      </c>
      <c r="E28" s="83"/>
      <c r="F28" s="92">
        <f t="shared" si="1"/>
        <v>0</v>
      </c>
      <c r="G28" s="2"/>
      <c r="J28" s="94"/>
    </row>
    <row r="29" spans="1:10" s="93" customFormat="1" ht="42.75" x14ac:dyDescent="0.25">
      <c r="A29" s="106" t="s">
        <v>49</v>
      </c>
      <c r="B29" s="120" t="s">
        <v>50</v>
      </c>
      <c r="C29" s="79">
        <v>40</v>
      </c>
      <c r="D29" s="123" t="s">
        <v>16</v>
      </c>
      <c r="E29" s="129"/>
      <c r="F29" s="92">
        <f t="shared" si="1"/>
        <v>0</v>
      </c>
      <c r="G29" s="2"/>
      <c r="J29" s="94"/>
    </row>
    <row r="30" spans="1:10" s="93" customFormat="1" ht="42.75" x14ac:dyDescent="0.25">
      <c r="A30" s="106" t="s">
        <v>51</v>
      </c>
      <c r="B30" s="120" t="s">
        <v>52</v>
      </c>
      <c r="C30" s="79">
        <v>40</v>
      </c>
      <c r="D30" s="123" t="s">
        <v>16</v>
      </c>
      <c r="E30" s="129"/>
      <c r="F30" s="92">
        <f t="shared" si="1"/>
        <v>0</v>
      </c>
      <c r="G30" s="2"/>
      <c r="J30" s="94"/>
    </row>
    <row r="31" spans="1:10" s="93" customFormat="1" ht="28.5" x14ac:dyDescent="0.25">
      <c r="A31" s="106" t="s">
        <v>53</v>
      </c>
      <c r="B31" s="120" t="s">
        <v>54</v>
      </c>
      <c r="C31" s="79">
        <v>8</v>
      </c>
      <c r="D31" s="123" t="s">
        <v>3</v>
      </c>
      <c r="E31" s="129"/>
      <c r="F31" s="92">
        <f t="shared" si="1"/>
        <v>0</v>
      </c>
      <c r="G31" s="108"/>
      <c r="H31" s="109"/>
      <c r="J31" s="94"/>
    </row>
    <row r="32" spans="1:10" s="93" customFormat="1" ht="28.5" x14ac:dyDescent="0.25">
      <c r="A32" s="106" t="s">
        <v>55</v>
      </c>
      <c r="B32" s="120" t="s">
        <v>56</v>
      </c>
      <c r="C32" s="79">
        <v>4</v>
      </c>
      <c r="D32" s="123" t="s">
        <v>3</v>
      </c>
      <c r="E32" s="129"/>
      <c r="F32" s="92">
        <f t="shared" si="1"/>
        <v>0</v>
      </c>
      <c r="G32" s="2"/>
      <c r="J32" s="94"/>
    </row>
    <row r="33" spans="1:10" s="93" customFormat="1" ht="73.5" customHeight="1" x14ac:dyDescent="0.25">
      <c r="A33" s="106" t="s">
        <v>57</v>
      </c>
      <c r="B33" s="120" t="s">
        <v>58</v>
      </c>
      <c r="C33" s="79">
        <v>1</v>
      </c>
      <c r="D33" s="28" t="s">
        <v>3</v>
      </c>
      <c r="E33" s="83"/>
      <c r="F33" s="92">
        <f t="shared" si="1"/>
        <v>0</v>
      </c>
      <c r="G33" s="2"/>
      <c r="J33" s="94"/>
    </row>
    <row r="34" spans="1:10" s="93" customFormat="1" ht="42.75" x14ac:dyDescent="0.25">
      <c r="A34" s="26" t="s">
        <v>59</v>
      </c>
      <c r="B34" s="120" t="s">
        <v>15</v>
      </c>
      <c r="C34" s="79">
        <v>15</v>
      </c>
      <c r="D34" s="52" t="s">
        <v>16</v>
      </c>
      <c r="E34" s="83"/>
      <c r="F34" s="92">
        <f t="shared" si="1"/>
        <v>0</v>
      </c>
      <c r="G34" s="2"/>
      <c r="J34" s="94"/>
    </row>
    <row r="35" spans="1:10" s="93" customFormat="1" ht="28.5" x14ac:dyDescent="0.25">
      <c r="A35" s="26" t="s">
        <v>60</v>
      </c>
      <c r="B35" s="120" t="s">
        <v>61</v>
      </c>
      <c r="C35" s="79">
        <v>7</v>
      </c>
      <c r="D35" s="52" t="s">
        <v>16</v>
      </c>
      <c r="E35" s="83"/>
      <c r="F35" s="92">
        <f t="shared" si="1"/>
        <v>0</v>
      </c>
      <c r="G35" s="2"/>
      <c r="J35" s="94"/>
    </row>
    <row r="36" spans="1:10" s="93" customFormat="1" ht="28.5" x14ac:dyDescent="0.25">
      <c r="A36" s="106" t="s">
        <v>62</v>
      </c>
      <c r="B36" s="120" t="s">
        <v>18</v>
      </c>
      <c r="C36" s="79">
        <v>8</v>
      </c>
      <c r="D36" s="52" t="s">
        <v>16</v>
      </c>
      <c r="E36" s="83"/>
      <c r="F36" s="92">
        <f t="shared" si="1"/>
        <v>0</v>
      </c>
      <c r="G36" s="2"/>
      <c r="J36" s="94"/>
    </row>
    <row r="37" spans="1:10" s="93" customFormat="1" ht="42.75" x14ac:dyDescent="0.25">
      <c r="A37" s="26" t="s">
        <v>63</v>
      </c>
      <c r="B37" s="120" t="s">
        <v>64</v>
      </c>
      <c r="C37" s="79">
        <v>15</v>
      </c>
      <c r="D37" s="52" t="s">
        <v>16</v>
      </c>
      <c r="E37" s="83"/>
      <c r="F37" s="92">
        <f t="shared" si="1"/>
        <v>0</v>
      </c>
      <c r="G37" s="2"/>
      <c r="J37" s="94"/>
    </row>
    <row r="38" spans="1:10" s="93" customFormat="1" ht="28.5" x14ac:dyDescent="0.25">
      <c r="A38" s="106" t="s">
        <v>65</v>
      </c>
      <c r="B38" s="120" t="s">
        <v>66</v>
      </c>
      <c r="C38" s="79">
        <v>7</v>
      </c>
      <c r="D38" s="52" t="s">
        <v>16</v>
      </c>
      <c r="E38" s="83"/>
      <c r="F38" s="92">
        <f t="shared" si="1"/>
        <v>0</v>
      </c>
      <c r="G38" s="2"/>
      <c r="J38" s="94"/>
    </row>
    <row r="39" spans="1:10" s="93" customFormat="1" ht="28.5" x14ac:dyDescent="0.25">
      <c r="A39" s="106" t="s">
        <v>67</v>
      </c>
      <c r="B39" s="120" t="s">
        <v>68</v>
      </c>
      <c r="C39" s="79">
        <v>8</v>
      </c>
      <c r="D39" s="52" t="s">
        <v>16</v>
      </c>
      <c r="E39" s="83"/>
      <c r="F39" s="92">
        <f t="shared" si="1"/>
        <v>0</v>
      </c>
      <c r="G39" s="2"/>
      <c r="J39" s="94"/>
    </row>
    <row r="40" spans="1:10" s="93" customFormat="1" ht="28.5" x14ac:dyDescent="0.25">
      <c r="A40" s="106" t="s">
        <v>69</v>
      </c>
      <c r="B40" s="120" t="s">
        <v>70</v>
      </c>
      <c r="C40" s="79">
        <v>5</v>
      </c>
      <c r="D40" s="52" t="s">
        <v>16</v>
      </c>
      <c r="E40" s="129"/>
      <c r="F40" s="92">
        <f t="shared" si="1"/>
        <v>0</v>
      </c>
      <c r="G40" s="2"/>
      <c r="J40" s="94"/>
    </row>
    <row r="41" spans="1:10" s="93" customFormat="1" ht="15.75" x14ac:dyDescent="0.25">
      <c r="A41" s="106" t="s">
        <v>71</v>
      </c>
      <c r="B41" s="120" t="s">
        <v>72</v>
      </c>
      <c r="C41" s="79">
        <v>2</v>
      </c>
      <c r="D41" s="28" t="s">
        <v>3</v>
      </c>
      <c r="E41" s="83"/>
      <c r="F41" s="92">
        <f t="shared" si="1"/>
        <v>0</v>
      </c>
      <c r="G41" s="2"/>
      <c r="J41" s="94"/>
    </row>
    <row r="42" spans="1:10" s="93" customFormat="1" ht="28.5" x14ac:dyDescent="0.25">
      <c r="A42" s="106" t="s">
        <v>73</v>
      </c>
      <c r="B42" s="120" t="s">
        <v>74</v>
      </c>
      <c r="C42" s="79">
        <v>3</v>
      </c>
      <c r="D42" s="28" t="s">
        <v>3</v>
      </c>
      <c r="E42" s="83"/>
      <c r="F42" s="92">
        <f t="shared" si="1"/>
        <v>0</v>
      </c>
      <c r="G42" s="2"/>
      <c r="J42" s="94"/>
    </row>
    <row r="43" spans="1:10" s="93" customFormat="1" ht="28.5" x14ac:dyDescent="0.25">
      <c r="A43" s="106" t="s">
        <v>75</v>
      </c>
      <c r="B43" s="120" t="s">
        <v>76</v>
      </c>
      <c r="C43" s="79">
        <v>3</v>
      </c>
      <c r="D43" s="28" t="s">
        <v>3</v>
      </c>
      <c r="E43" s="83"/>
      <c r="F43" s="92">
        <f t="shared" ref="F43:F44" si="3">C43*E43</f>
        <v>0</v>
      </c>
      <c r="G43" s="2"/>
      <c r="J43" s="94"/>
    </row>
    <row r="44" spans="1:10" s="93" customFormat="1" ht="57" x14ac:dyDescent="0.25">
      <c r="A44" s="106" t="s">
        <v>77</v>
      </c>
      <c r="B44" s="120" t="s">
        <v>78</v>
      </c>
      <c r="C44" s="79">
        <v>33</v>
      </c>
      <c r="D44" s="23" t="s">
        <v>35</v>
      </c>
      <c r="E44" s="41"/>
      <c r="F44" s="92">
        <f t="shared" si="3"/>
        <v>0</v>
      </c>
      <c r="G44" s="2"/>
      <c r="J44" s="94"/>
    </row>
    <row r="45" spans="1:10" s="93" customFormat="1" ht="28.5" x14ac:dyDescent="0.25">
      <c r="A45" s="106" t="s">
        <v>79</v>
      </c>
      <c r="B45" s="120" t="s">
        <v>80</v>
      </c>
      <c r="C45" s="79">
        <v>1</v>
      </c>
      <c r="D45" s="28" t="s">
        <v>81</v>
      </c>
      <c r="E45" s="92"/>
      <c r="F45" s="92">
        <f t="shared" ref="F45" si="4">C45*E45</f>
        <v>0</v>
      </c>
      <c r="G45" s="2"/>
      <c r="J45" s="94"/>
    </row>
    <row r="46" spans="1:10" s="93" customFormat="1" ht="28.5" x14ac:dyDescent="0.25">
      <c r="A46" s="106" t="s">
        <v>82</v>
      </c>
      <c r="B46" s="120" t="s">
        <v>83</v>
      </c>
      <c r="C46" s="79">
        <v>1</v>
      </c>
      <c r="D46" s="28" t="s">
        <v>81</v>
      </c>
      <c r="E46" s="92"/>
      <c r="F46" s="92">
        <f>C46*E46</f>
        <v>0</v>
      </c>
      <c r="G46" s="2"/>
      <c r="J46" s="94"/>
    </row>
    <row r="47" spans="1:10" s="93" customFormat="1" ht="15.75" x14ac:dyDescent="0.25">
      <c r="A47" s="110"/>
      <c r="B47" s="39" t="s">
        <v>84</v>
      </c>
      <c r="C47" s="39"/>
      <c r="D47" s="39"/>
      <c r="E47" s="111"/>
      <c r="F47" s="111">
        <f>SUM(F9:F46)</f>
        <v>0</v>
      </c>
      <c r="G47" s="2"/>
      <c r="J47" s="94"/>
    </row>
    <row r="48" spans="1:10" s="93" customFormat="1" ht="15.75" x14ac:dyDescent="0.25">
      <c r="A48" s="101" t="s">
        <v>85</v>
      </c>
      <c r="B48" s="137" t="s">
        <v>86</v>
      </c>
      <c r="C48" s="30"/>
      <c r="D48" s="30"/>
      <c r="E48" s="100"/>
      <c r="F48" s="100"/>
      <c r="G48" s="2"/>
      <c r="J48" s="94"/>
    </row>
    <row r="49" spans="1:10" s="93" customFormat="1" ht="28.5" x14ac:dyDescent="0.25">
      <c r="A49" s="106" t="s">
        <v>87</v>
      </c>
      <c r="B49" s="120" t="s">
        <v>88</v>
      </c>
      <c r="C49" s="79">
        <v>1</v>
      </c>
      <c r="D49" s="28" t="s">
        <v>81</v>
      </c>
      <c r="E49" s="92"/>
      <c r="F49" s="92">
        <f>C49*E49</f>
        <v>0</v>
      </c>
      <c r="G49" s="2"/>
      <c r="J49" s="94"/>
    </row>
    <row r="50" spans="1:10" s="93" customFormat="1" ht="28.5" x14ac:dyDescent="0.25">
      <c r="A50" s="106" t="s">
        <v>89</v>
      </c>
      <c r="B50" s="120" t="s">
        <v>90</v>
      </c>
      <c r="C50" s="79">
        <v>7</v>
      </c>
      <c r="D50" s="28" t="s">
        <v>81</v>
      </c>
      <c r="E50" s="92"/>
      <c r="F50" s="92">
        <f t="shared" ref="F50" si="5">C50*E50</f>
        <v>0</v>
      </c>
      <c r="G50" s="2"/>
      <c r="J50" s="94"/>
    </row>
    <row r="51" spans="1:10" s="93" customFormat="1" ht="28.5" x14ac:dyDescent="0.25">
      <c r="A51" s="106" t="s">
        <v>91</v>
      </c>
      <c r="B51" s="120" t="s">
        <v>92</v>
      </c>
      <c r="C51" s="79">
        <v>13</v>
      </c>
      <c r="D51" s="28" t="s">
        <v>3</v>
      </c>
      <c r="E51" s="92"/>
      <c r="F51" s="92">
        <f t="shared" ref="F51:F79" si="6">C51*E51</f>
        <v>0</v>
      </c>
      <c r="G51" s="2"/>
      <c r="J51" s="94"/>
    </row>
    <row r="52" spans="1:10" s="93" customFormat="1" ht="28.5" x14ac:dyDescent="0.25">
      <c r="A52" s="106" t="s">
        <v>93</v>
      </c>
      <c r="B52" s="120" t="s">
        <v>94</v>
      </c>
      <c r="C52" s="79">
        <v>3</v>
      </c>
      <c r="D52" s="28" t="s">
        <v>3</v>
      </c>
      <c r="E52" s="92"/>
      <c r="F52" s="92">
        <f t="shared" si="6"/>
        <v>0</v>
      </c>
      <c r="G52" s="2"/>
      <c r="J52" s="94"/>
    </row>
    <row r="53" spans="1:10" s="93" customFormat="1" ht="114" x14ac:dyDescent="0.25">
      <c r="A53" s="106" t="s">
        <v>95</v>
      </c>
      <c r="B53" s="134" t="s">
        <v>96</v>
      </c>
      <c r="C53" s="79">
        <v>2</v>
      </c>
      <c r="D53" s="28" t="s">
        <v>3</v>
      </c>
      <c r="E53" s="92"/>
      <c r="F53" s="92">
        <f t="shared" si="6"/>
        <v>0</v>
      </c>
      <c r="G53" s="2"/>
      <c r="J53" s="94"/>
    </row>
    <row r="54" spans="1:10" s="93" customFormat="1" ht="114" x14ac:dyDescent="0.25">
      <c r="A54" s="106" t="s">
        <v>97</v>
      </c>
      <c r="B54" s="134" t="s">
        <v>98</v>
      </c>
      <c r="C54" s="79">
        <v>2</v>
      </c>
      <c r="D54" s="28" t="s">
        <v>3</v>
      </c>
      <c r="E54" s="92"/>
      <c r="F54" s="92">
        <f t="shared" si="6"/>
        <v>0</v>
      </c>
      <c r="G54" s="2"/>
      <c r="J54" s="94"/>
    </row>
    <row r="55" spans="1:10" s="93" customFormat="1" ht="114" x14ac:dyDescent="0.25">
      <c r="A55" s="106" t="s">
        <v>99</v>
      </c>
      <c r="B55" s="134" t="s">
        <v>100</v>
      </c>
      <c r="C55" s="79">
        <v>1</v>
      </c>
      <c r="D55" s="28" t="s">
        <v>3</v>
      </c>
      <c r="E55" s="92"/>
      <c r="F55" s="92">
        <f t="shared" si="6"/>
        <v>0</v>
      </c>
      <c r="G55" s="2"/>
      <c r="J55" s="94"/>
    </row>
    <row r="56" spans="1:10" s="93" customFormat="1" ht="114" x14ac:dyDescent="0.25">
      <c r="A56" s="106" t="s">
        <v>101</v>
      </c>
      <c r="B56" s="134" t="s">
        <v>102</v>
      </c>
      <c r="C56" s="79">
        <v>1</v>
      </c>
      <c r="D56" s="28" t="s">
        <v>3</v>
      </c>
      <c r="E56" s="92"/>
      <c r="F56" s="92">
        <f t="shared" si="6"/>
        <v>0</v>
      </c>
      <c r="G56" s="2"/>
      <c r="J56" s="94"/>
    </row>
    <row r="57" spans="1:10" s="93" customFormat="1" ht="114" x14ac:dyDescent="0.25">
      <c r="A57" s="106" t="s">
        <v>103</v>
      </c>
      <c r="B57" s="134" t="s">
        <v>104</v>
      </c>
      <c r="C57" s="79">
        <v>6</v>
      </c>
      <c r="D57" s="28" t="s">
        <v>3</v>
      </c>
      <c r="E57" s="92"/>
      <c r="F57" s="92">
        <f t="shared" si="6"/>
        <v>0</v>
      </c>
      <c r="G57" s="2"/>
      <c r="J57" s="94"/>
    </row>
    <row r="58" spans="1:10" s="93" customFormat="1" ht="114" x14ac:dyDescent="0.25">
      <c r="A58" s="106" t="s">
        <v>105</v>
      </c>
      <c r="B58" s="134" t="s">
        <v>106</v>
      </c>
      <c r="C58" s="79">
        <v>3</v>
      </c>
      <c r="D58" s="28" t="s">
        <v>3</v>
      </c>
      <c r="E58" s="92"/>
      <c r="F58" s="92">
        <f t="shared" si="6"/>
        <v>0</v>
      </c>
      <c r="G58" s="2"/>
      <c r="J58" s="94"/>
    </row>
    <row r="59" spans="1:10" s="93" customFormat="1" ht="114" x14ac:dyDescent="0.25">
      <c r="A59" s="106" t="s">
        <v>107</v>
      </c>
      <c r="B59" s="134" t="s">
        <v>108</v>
      </c>
      <c r="C59" s="79">
        <v>2</v>
      </c>
      <c r="D59" s="28" t="s">
        <v>3</v>
      </c>
      <c r="E59" s="92"/>
      <c r="F59" s="92">
        <f t="shared" si="6"/>
        <v>0</v>
      </c>
      <c r="G59" s="2"/>
      <c r="J59" s="94"/>
    </row>
    <row r="60" spans="1:10" s="93" customFormat="1" ht="99.75" x14ac:dyDescent="0.25">
      <c r="A60" s="106" t="s">
        <v>109</v>
      </c>
      <c r="B60" s="134" t="s">
        <v>110</v>
      </c>
      <c r="C60" s="79">
        <v>2</v>
      </c>
      <c r="D60" s="28" t="s">
        <v>3</v>
      </c>
      <c r="E60" s="92"/>
      <c r="F60" s="92">
        <f t="shared" si="6"/>
        <v>0</v>
      </c>
      <c r="G60" s="2"/>
      <c r="J60" s="94"/>
    </row>
    <row r="61" spans="1:10" s="93" customFormat="1" ht="114" x14ac:dyDescent="0.25">
      <c r="A61" s="106" t="s">
        <v>111</v>
      </c>
      <c r="B61" s="134" t="s">
        <v>112</v>
      </c>
      <c r="C61" s="79">
        <v>4</v>
      </c>
      <c r="D61" s="28" t="s">
        <v>3</v>
      </c>
      <c r="E61" s="92"/>
      <c r="F61" s="92">
        <f t="shared" si="6"/>
        <v>0</v>
      </c>
      <c r="G61" s="2"/>
      <c r="J61" s="94"/>
    </row>
    <row r="62" spans="1:10" s="93" customFormat="1" ht="99.75" x14ac:dyDescent="0.25">
      <c r="A62" s="106" t="s">
        <v>113</v>
      </c>
      <c r="B62" s="134" t="s">
        <v>114</v>
      </c>
      <c r="C62" s="79">
        <v>5</v>
      </c>
      <c r="D62" s="28" t="s">
        <v>3</v>
      </c>
      <c r="E62" s="92"/>
      <c r="F62" s="92">
        <f t="shared" si="6"/>
        <v>0</v>
      </c>
      <c r="G62" s="2"/>
      <c r="J62" s="94"/>
    </row>
    <row r="63" spans="1:10" s="93" customFormat="1" ht="71.25" x14ac:dyDescent="0.25">
      <c r="A63" s="26" t="s">
        <v>115</v>
      </c>
      <c r="B63" s="120" t="s">
        <v>116</v>
      </c>
      <c r="C63" s="79">
        <v>6</v>
      </c>
      <c r="D63" s="52" t="s">
        <v>3</v>
      </c>
      <c r="E63" s="92"/>
      <c r="F63" s="92">
        <f t="shared" si="6"/>
        <v>0</v>
      </c>
      <c r="G63" s="2"/>
      <c r="J63" s="94"/>
    </row>
    <row r="64" spans="1:10" s="93" customFormat="1" ht="57" customHeight="1" x14ac:dyDescent="0.25">
      <c r="A64" s="106" t="s">
        <v>117</v>
      </c>
      <c r="B64" s="120" t="s">
        <v>118</v>
      </c>
      <c r="C64" s="79">
        <v>7</v>
      </c>
      <c r="D64" s="28" t="s">
        <v>3</v>
      </c>
      <c r="E64" s="92"/>
      <c r="F64" s="92">
        <f t="shared" si="6"/>
        <v>0</v>
      </c>
      <c r="G64" s="2"/>
      <c r="J64" s="94"/>
    </row>
    <row r="65" spans="1:10" s="93" customFormat="1" ht="28.5" x14ac:dyDescent="0.25">
      <c r="A65" s="106" t="s">
        <v>119</v>
      </c>
      <c r="B65" s="134" t="s">
        <v>120</v>
      </c>
      <c r="C65" s="79">
        <v>24</v>
      </c>
      <c r="D65" s="28" t="s">
        <v>3</v>
      </c>
      <c r="E65" s="92"/>
      <c r="F65" s="92">
        <f t="shared" si="6"/>
        <v>0</v>
      </c>
      <c r="G65" s="2"/>
      <c r="J65" s="94"/>
    </row>
    <row r="66" spans="1:10" s="93" customFormat="1" ht="28.5" x14ac:dyDescent="0.25">
      <c r="A66" s="106" t="s">
        <v>121</v>
      </c>
      <c r="B66" s="120" t="s">
        <v>122</v>
      </c>
      <c r="C66" s="78">
        <v>10</v>
      </c>
      <c r="D66" s="52" t="s">
        <v>3</v>
      </c>
      <c r="E66" s="92"/>
      <c r="F66" s="92">
        <f t="shared" si="6"/>
        <v>0</v>
      </c>
      <c r="G66" s="2"/>
      <c r="J66" s="94"/>
    </row>
    <row r="67" spans="1:10" s="93" customFormat="1" ht="28.5" x14ac:dyDescent="0.25">
      <c r="A67" s="106" t="s">
        <v>123</v>
      </c>
      <c r="B67" s="120" t="s">
        <v>124</v>
      </c>
      <c r="C67" s="79">
        <v>1</v>
      </c>
      <c r="D67" s="52" t="s">
        <v>3</v>
      </c>
      <c r="E67" s="92"/>
      <c r="F67" s="92">
        <f t="shared" si="6"/>
        <v>0</v>
      </c>
      <c r="G67" s="2"/>
      <c r="J67" s="94"/>
    </row>
    <row r="68" spans="1:10" s="93" customFormat="1" ht="28.5" x14ac:dyDescent="0.25">
      <c r="A68" s="26" t="s">
        <v>125</v>
      </c>
      <c r="B68" s="120" t="s">
        <v>126</v>
      </c>
      <c r="C68" s="79">
        <v>2</v>
      </c>
      <c r="D68" s="52" t="s">
        <v>3</v>
      </c>
      <c r="E68" s="92"/>
      <c r="F68" s="92">
        <f t="shared" si="6"/>
        <v>0</v>
      </c>
      <c r="G68" s="2"/>
      <c r="J68" s="94"/>
    </row>
    <row r="69" spans="1:10" s="93" customFormat="1" ht="28.5" x14ac:dyDescent="0.25">
      <c r="A69" s="106" t="s">
        <v>127</v>
      </c>
      <c r="B69" s="120" t="s">
        <v>128</v>
      </c>
      <c r="C69" s="78">
        <v>7.8</v>
      </c>
      <c r="D69" s="52" t="s">
        <v>16</v>
      </c>
      <c r="E69" s="92"/>
      <c r="F69" s="92">
        <f t="shared" si="6"/>
        <v>0</v>
      </c>
      <c r="G69" s="2"/>
      <c r="J69" s="94"/>
    </row>
    <row r="70" spans="1:10" s="93" customFormat="1" ht="28.5" x14ac:dyDescent="0.25">
      <c r="A70" s="106" t="s">
        <v>129</v>
      </c>
      <c r="B70" s="120" t="s">
        <v>130</v>
      </c>
      <c r="C70" s="78">
        <v>26</v>
      </c>
      <c r="D70" s="28" t="s">
        <v>3</v>
      </c>
      <c r="E70" s="92"/>
      <c r="F70" s="92">
        <f t="shared" si="6"/>
        <v>0</v>
      </c>
      <c r="G70" s="2"/>
      <c r="J70" s="94"/>
    </row>
    <row r="71" spans="1:10" s="93" customFormat="1" ht="28.5" x14ac:dyDescent="0.25">
      <c r="A71" s="106" t="s">
        <v>131</v>
      </c>
      <c r="B71" s="120" t="s">
        <v>132</v>
      </c>
      <c r="C71" s="78">
        <v>123</v>
      </c>
      <c r="D71" s="28" t="s">
        <v>3</v>
      </c>
      <c r="E71" s="92"/>
      <c r="F71" s="92">
        <f t="shared" si="6"/>
        <v>0</v>
      </c>
      <c r="G71" s="2"/>
      <c r="J71" s="94"/>
    </row>
    <row r="72" spans="1:10" s="93" customFormat="1" ht="28.5" x14ac:dyDescent="0.25">
      <c r="A72" s="106" t="s">
        <v>133</v>
      </c>
      <c r="B72" s="120" t="s">
        <v>134</v>
      </c>
      <c r="C72" s="78">
        <v>50</v>
      </c>
      <c r="D72" s="28" t="s">
        <v>3</v>
      </c>
      <c r="E72" s="92"/>
      <c r="F72" s="92">
        <f t="shared" si="6"/>
        <v>0</v>
      </c>
      <c r="G72" s="2"/>
      <c r="J72" s="94"/>
    </row>
    <row r="73" spans="1:10" s="93" customFormat="1" ht="28.5" x14ac:dyDescent="0.25">
      <c r="A73" s="106" t="s">
        <v>135</v>
      </c>
      <c r="B73" s="33" t="s">
        <v>136</v>
      </c>
      <c r="C73" s="78">
        <v>11</v>
      </c>
      <c r="D73" s="52" t="s">
        <v>3</v>
      </c>
      <c r="E73" s="92"/>
      <c r="F73" s="92">
        <f t="shared" si="6"/>
        <v>0</v>
      </c>
      <c r="G73" s="2"/>
      <c r="J73" s="94"/>
    </row>
    <row r="74" spans="1:10" s="93" customFormat="1" ht="48" customHeight="1" x14ac:dyDescent="0.25">
      <c r="A74" s="106" t="s">
        <v>137</v>
      </c>
      <c r="B74" s="120" t="s">
        <v>138</v>
      </c>
      <c r="C74" s="79">
        <v>19</v>
      </c>
      <c r="D74" s="28" t="s">
        <v>3</v>
      </c>
      <c r="E74" s="91"/>
      <c r="F74" s="92">
        <f t="shared" si="6"/>
        <v>0</v>
      </c>
      <c r="G74" s="2"/>
      <c r="J74" s="94"/>
    </row>
    <row r="75" spans="1:10" s="93" customFormat="1" ht="28.5" x14ac:dyDescent="0.25">
      <c r="A75" s="106" t="s">
        <v>139</v>
      </c>
      <c r="B75" s="120" t="s">
        <v>140</v>
      </c>
      <c r="C75" s="78">
        <v>51</v>
      </c>
      <c r="D75" s="28" t="s">
        <v>16</v>
      </c>
      <c r="E75" s="92"/>
      <c r="F75" s="92">
        <f t="shared" si="6"/>
        <v>0</v>
      </c>
      <c r="G75" s="2"/>
      <c r="J75" s="94"/>
    </row>
    <row r="76" spans="1:10" s="103" customFormat="1" ht="28.5" x14ac:dyDescent="0.2">
      <c r="A76" s="106" t="s">
        <v>141</v>
      </c>
      <c r="B76" s="134" t="s">
        <v>142</v>
      </c>
      <c r="C76" s="79">
        <v>20</v>
      </c>
      <c r="D76" s="28" t="s">
        <v>16</v>
      </c>
      <c r="E76" s="92"/>
      <c r="F76" s="92">
        <f t="shared" si="6"/>
        <v>0</v>
      </c>
    </row>
    <row r="77" spans="1:10" s="103" customFormat="1" ht="57" customHeight="1" x14ac:dyDescent="0.2">
      <c r="A77" s="106" t="s">
        <v>143</v>
      </c>
      <c r="B77" s="134" t="s">
        <v>144</v>
      </c>
      <c r="C77" s="79">
        <v>20</v>
      </c>
      <c r="D77" s="28" t="s">
        <v>16</v>
      </c>
      <c r="E77" s="92"/>
      <c r="F77" s="92">
        <f t="shared" si="6"/>
        <v>0</v>
      </c>
    </row>
    <row r="78" spans="1:10" s="93" customFormat="1" ht="42.75" x14ac:dyDescent="0.25">
      <c r="A78" s="106" t="s">
        <v>145</v>
      </c>
      <c r="B78" s="120" t="s">
        <v>146</v>
      </c>
      <c r="C78" s="78">
        <v>300</v>
      </c>
      <c r="D78" s="28" t="s">
        <v>16</v>
      </c>
      <c r="E78" s="83"/>
      <c r="F78" s="92">
        <f t="shared" si="6"/>
        <v>0</v>
      </c>
      <c r="G78" s="2"/>
      <c r="J78" s="94"/>
    </row>
    <row r="79" spans="1:10" s="93" customFormat="1" ht="42.75" x14ac:dyDescent="0.25">
      <c r="A79" s="106" t="s">
        <v>147</v>
      </c>
      <c r="B79" s="120" t="s">
        <v>148</v>
      </c>
      <c r="C79" s="78">
        <v>48</v>
      </c>
      <c r="D79" s="52" t="s">
        <v>16</v>
      </c>
      <c r="E79" s="92"/>
      <c r="F79" s="92">
        <f t="shared" si="6"/>
        <v>0</v>
      </c>
      <c r="G79" s="2"/>
      <c r="J79" s="94"/>
    </row>
    <row r="80" spans="1:10" s="93" customFormat="1" ht="42.75" x14ac:dyDescent="0.25">
      <c r="A80" s="26" t="s">
        <v>149</v>
      </c>
      <c r="B80" s="134" t="s">
        <v>150</v>
      </c>
      <c r="C80" s="78">
        <v>40</v>
      </c>
      <c r="D80" s="52" t="s">
        <v>16</v>
      </c>
      <c r="E80" s="92"/>
      <c r="F80" s="92">
        <f t="shared" ref="F80:F87" si="7">C80*E80</f>
        <v>0</v>
      </c>
      <c r="G80" s="2"/>
      <c r="J80" s="94"/>
    </row>
    <row r="81" spans="1:10" s="93" customFormat="1" ht="42.75" x14ac:dyDescent="0.25">
      <c r="A81" s="106" t="s">
        <v>151</v>
      </c>
      <c r="B81" s="134" t="s">
        <v>152</v>
      </c>
      <c r="C81" s="78">
        <v>60</v>
      </c>
      <c r="D81" s="52" t="s">
        <v>16</v>
      </c>
      <c r="E81" s="92"/>
      <c r="F81" s="92">
        <f t="shared" si="7"/>
        <v>0</v>
      </c>
      <c r="G81" s="2"/>
      <c r="J81" s="94"/>
    </row>
    <row r="82" spans="1:10" s="93" customFormat="1" ht="42.75" x14ac:dyDescent="0.25">
      <c r="A82" s="106" t="s">
        <v>153</v>
      </c>
      <c r="B82" s="134" t="s">
        <v>154</v>
      </c>
      <c r="C82" s="78">
        <v>30</v>
      </c>
      <c r="D82" s="52" t="s">
        <v>16</v>
      </c>
      <c r="E82" s="92"/>
      <c r="F82" s="92">
        <f t="shared" si="7"/>
        <v>0</v>
      </c>
      <c r="G82" s="2"/>
      <c r="J82" s="94"/>
    </row>
    <row r="83" spans="1:10" s="93" customFormat="1" ht="42.75" x14ac:dyDescent="0.25">
      <c r="A83" s="106" t="s">
        <v>155</v>
      </c>
      <c r="B83" s="134" t="s">
        <v>156</v>
      </c>
      <c r="C83" s="78">
        <v>2046</v>
      </c>
      <c r="D83" s="52" t="s">
        <v>16</v>
      </c>
      <c r="E83" s="92"/>
      <c r="F83" s="92">
        <f t="shared" si="7"/>
        <v>0</v>
      </c>
      <c r="G83" s="2"/>
      <c r="J83" s="94"/>
    </row>
    <row r="84" spans="1:10" s="93" customFormat="1" ht="15.75" x14ac:dyDescent="0.25">
      <c r="A84" s="106" t="s">
        <v>157</v>
      </c>
      <c r="B84" s="33" t="s">
        <v>158</v>
      </c>
      <c r="C84" s="78">
        <v>30</v>
      </c>
      <c r="D84" s="52" t="s">
        <v>3</v>
      </c>
      <c r="E84" s="83"/>
      <c r="F84" s="92">
        <f t="shared" si="7"/>
        <v>0</v>
      </c>
      <c r="G84" s="2"/>
      <c r="J84" s="94"/>
    </row>
    <row r="85" spans="1:10" s="93" customFormat="1" ht="15.75" x14ac:dyDescent="0.25">
      <c r="A85" s="106" t="s">
        <v>159</v>
      </c>
      <c r="B85" s="33" t="s">
        <v>160</v>
      </c>
      <c r="C85" s="78">
        <v>130</v>
      </c>
      <c r="D85" s="52" t="s">
        <v>3</v>
      </c>
      <c r="E85" s="83"/>
      <c r="F85" s="92">
        <f t="shared" si="7"/>
        <v>0</v>
      </c>
      <c r="G85" s="2"/>
      <c r="J85" s="94"/>
    </row>
    <row r="86" spans="1:10" s="93" customFormat="1" ht="15.75" x14ac:dyDescent="0.25">
      <c r="A86" s="106" t="s">
        <v>161</v>
      </c>
      <c r="B86" s="33" t="s">
        <v>162</v>
      </c>
      <c r="C86" s="78">
        <v>50</v>
      </c>
      <c r="D86" s="52" t="s">
        <v>3</v>
      </c>
      <c r="E86" s="83"/>
      <c r="F86" s="92">
        <f t="shared" si="7"/>
        <v>0</v>
      </c>
      <c r="G86" s="2"/>
      <c r="J86" s="94"/>
    </row>
    <row r="87" spans="1:10" s="103" customFormat="1" ht="28.5" x14ac:dyDescent="0.2">
      <c r="A87" s="106" t="s">
        <v>163</v>
      </c>
      <c r="B87" s="134" t="s">
        <v>164</v>
      </c>
      <c r="C87" s="79">
        <v>70</v>
      </c>
      <c r="D87" s="28" t="s">
        <v>3</v>
      </c>
      <c r="E87" s="92"/>
      <c r="F87" s="92">
        <f t="shared" si="7"/>
        <v>0</v>
      </c>
    </row>
    <row r="88" spans="1:10" s="93" customFormat="1" ht="143.25" customHeight="1" x14ac:dyDescent="0.25">
      <c r="A88" s="106" t="s">
        <v>165</v>
      </c>
      <c r="B88" s="134" t="s">
        <v>166</v>
      </c>
      <c r="C88" s="78">
        <v>2</v>
      </c>
      <c r="D88" s="28" t="s">
        <v>3</v>
      </c>
      <c r="E88" s="136"/>
      <c r="F88" s="92">
        <f t="shared" ref="F88" si="8">C88*E88</f>
        <v>0</v>
      </c>
      <c r="G88" s="2"/>
      <c r="J88" s="94"/>
    </row>
    <row r="89" spans="1:10" s="103" customFormat="1" ht="359.25" customHeight="1" x14ac:dyDescent="0.2">
      <c r="A89" s="106" t="s">
        <v>167</v>
      </c>
      <c r="B89" s="28" t="s">
        <v>168</v>
      </c>
      <c r="C89" s="78">
        <v>1</v>
      </c>
      <c r="D89" s="28" t="s">
        <v>3</v>
      </c>
      <c r="E89" s="136"/>
      <c r="F89" s="92">
        <f>C89*E89</f>
        <v>0</v>
      </c>
      <c r="G89" s="107"/>
    </row>
    <row r="90" spans="1:10" s="103" customFormat="1" ht="187.5" customHeight="1" x14ac:dyDescent="0.2">
      <c r="A90" s="106" t="s">
        <v>169</v>
      </c>
      <c r="B90" s="28" t="s">
        <v>170</v>
      </c>
      <c r="C90" s="79">
        <v>1</v>
      </c>
      <c r="D90" s="28" t="s">
        <v>3</v>
      </c>
      <c r="E90" s="83"/>
      <c r="F90" s="92">
        <f>C90*E90</f>
        <v>0</v>
      </c>
      <c r="G90" s="107"/>
    </row>
    <row r="91" spans="1:10" s="103" customFormat="1" ht="60" customHeight="1" x14ac:dyDescent="0.2">
      <c r="A91" s="106" t="s">
        <v>171</v>
      </c>
      <c r="B91" s="28" t="s">
        <v>172</v>
      </c>
      <c r="C91" s="78">
        <v>1</v>
      </c>
      <c r="D91" s="28" t="s">
        <v>173</v>
      </c>
      <c r="E91" s="136"/>
      <c r="F91" s="92">
        <f>C91*E91</f>
        <v>0</v>
      </c>
      <c r="G91" s="107"/>
    </row>
    <row r="92" spans="1:10" s="103" customFormat="1" x14ac:dyDescent="0.25">
      <c r="A92" s="116"/>
      <c r="B92" s="142" t="s">
        <v>174</v>
      </c>
      <c r="C92" s="31"/>
      <c r="D92" s="31"/>
      <c r="E92" s="98"/>
      <c r="F92" s="98">
        <f>SUM(F49:F91)</f>
        <v>0</v>
      </c>
      <c r="G92" s="107"/>
    </row>
    <row r="93" spans="1:10" s="93" customFormat="1" ht="15.75" x14ac:dyDescent="0.25">
      <c r="A93" s="101" t="s">
        <v>175</v>
      </c>
      <c r="B93" s="43" t="s">
        <v>176</v>
      </c>
      <c r="C93" s="131"/>
      <c r="D93" s="132"/>
      <c r="E93" s="100"/>
      <c r="F93" s="100"/>
      <c r="G93" s="2"/>
      <c r="J93" s="94"/>
    </row>
    <row r="94" spans="1:10" s="103" customFormat="1" ht="14.25" customHeight="1" x14ac:dyDescent="0.25">
      <c r="A94" s="101"/>
      <c r="B94" s="28" t="s">
        <v>177</v>
      </c>
      <c r="C94" s="138">
        <v>116</v>
      </c>
      <c r="D94" s="132"/>
      <c r="E94" s="100"/>
      <c r="F94" s="102"/>
    </row>
    <row r="95" spans="1:10" s="103" customFormat="1" ht="14.25" customHeight="1" x14ac:dyDescent="0.25">
      <c r="A95" s="101"/>
      <c r="B95" s="28" t="s">
        <v>178</v>
      </c>
      <c r="C95" s="138">
        <v>0</v>
      </c>
      <c r="D95" s="132"/>
      <c r="E95" s="100"/>
      <c r="F95" s="102"/>
    </row>
    <row r="96" spans="1:10" s="103" customFormat="1" ht="14.25" customHeight="1" x14ac:dyDescent="0.25">
      <c r="A96" s="101"/>
      <c r="B96" s="28" t="s">
        <v>179</v>
      </c>
      <c r="C96" s="138">
        <v>0</v>
      </c>
      <c r="D96" s="132"/>
      <c r="E96" s="100"/>
      <c r="F96" s="102"/>
    </row>
    <row r="97" spans="1:10" s="93" customFormat="1" ht="42.75" x14ac:dyDescent="0.25">
      <c r="A97" s="106" t="s">
        <v>180</v>
      </c>
      <c r="B97" s="120" t="s">
        <v>181</v>
      </c>
      <c r="C97" s="78">
        <v>20</v>
      </c>
      <c r="D97" s="28" t="s">
        <v>16</v>
      </c>
      <c r="E97" s="83"/>
      <c r="F97" s="92">
        <f t="shared" ref="F97:F99" si="9">C97*E97</f>
        <v>0</v>
      </c>
      <c r="G97" s="2"/>
      <c r="J97" s="94"/>
    </row>
    <row r="98" spans="1:10" s="93" customFormat="1" ht="42.75" x14ac:dyDescent="0.25">
      <c r="A98" s="106" t="s">
        <v>182</v>
      </c>
      <c r="B98" s="120" t="s">
        <v>183</v>
      </c>
      <c r="C98" s="78">
        <v>16</v>
      </c>
      <c r="D98" s="52" t="s">
        <v>16</v>
      </c>
      <c r="E98" s="92"/>
      <c r="F98" s="92">
        <f t="shared" si="9"/>
        <v>0</v>
      </c>
      <c r="G98" s="2"/>
      <c r="J98" s="94"/>
    </row>
    <row r="99" spans="1:10" s="103" customFormat="1" ht="28.5" x14ac:dyDescent="0.2">
      <c r="A99" s="106" t="s">
        <v>184</v>
      </c>
      <c r="B99" s="120" t="s">
        <v>185</v>
      </c>
      <c r="C99" s="79">
        <v>19</v>
      </c>
      <c r="D99" s="28" t="s">
        <v>3</v>
      </c>
      <c r="E99" s="92"/>
      <c r="F99" s="92">
        <f t="shared" si="9"/>
        <v>0</v>
      </c>
    </row>
    <row r="100" spans="1:10" s="93" customFormat="1" ht="15.75" x14ac:dyDescent="0.25">
      <c r="A100" s="115"/>
      <c r="B100" s="48" t="s">
        <v>186</v>
      </c>
      <c r="C100" s="139"/>
      <c r="D100" s="96"/>
      <c r="E100" s="97"/>
      <c r="F100" s="98">
        <f>SUM(F97:F99)</f>
        <v>0</v>
      </c>
      <c r="G100" s="2"/>
      <c r="J100" s="94"/>
    </row>
    <row r="101" spans="1:10" s="93" customFormat="1" ht="15.75" x14ac:dyDescent="0.25">
      <c r="A101" s="104"/>
      <c r="B101" s="85" t="s">
        <v>187</v>
      </c>
      <c r="C101" s="140"/>
      <c r="D101" s="9"/>
      <c r="E101" s="105"/>
      <c r="F101" s="105"/>
      <c r="G101" s="2"/>
      <c r="J101" s="94"/>
    </row>
    <row r="102" spans="1:10" s="93" customFormat="1" ht="30" x14ac:dyDescent="0.25">
      <c r="A102" s="104"/>
      <c r="B102" s="85" t="s">
        <v>188</v>
      </c>
      <c r="C102" s="140"/>
      <c r="D102" s="9"/>
      <c r="E102" s="105"/>
      <c r="F102" s="105"/>
      <c r="G102" s="2"/>
      <c r="J102" s="94"/>
    </row>
    <row r="103" spans="1:10" s="93" customFormat="1" ht="15.75" x14ac:dyDescent="0.25">
      <c r="A103" s="104"/>
      <c r="B103" s="85" t="s">
        <v>189</v>
      </c>
      <c r="C103" s="141"/>
      <c r="D103" s="9"/>
      <c r="E103" s="105"/>
      <c r="F103" s="105"/>
      <c r="G103" s="2"/>
      <c r="J103" s="94"/>
    </row>
    <row r="104" spans="1:10" s="93" customFormat="1" ht="15.75" x14ac:dyDescent="0.25">
      <c r="A104" s="104"/>
      <c r="B104" s="85" t="s">
        <v>190</v>
      </c>
      <c r="C104" s="141"/>
      <c r="D104" s="9"/>
      <c r="E104" s="105"/>
      <c r="F104" s="105"/>
      <c r="G104" s="2"/>
      <c r="J104" s="94"/>
    </row>
    <row r="105" spans="1:10" s="93" customFormat="1" ht="15.75" x14ac:dyDescent="0.25">
      <c r="A105" s="104"/>
      <c r="B105" s="85" t="s">
        <v>191</v>
      </c>
      <c r="C105" s="141"/>
      <c r="D105" s="9"/>
      <c r="E105" s="105"/>
      <c r="F105" s="105"/>
      <c r="G105" s="2"/>
      <c r="J105" s="94"/>
    </row>
    <row r="106" spans="1:10" s="93" customFormat="1" ht="15.75" x14ac:dyDescent="0.25">
      <c r="A106" s="104"/>
      <c r="B106" s="85" t="s">
        <v>192</v>
      </c>
      <c r="C106" s="141"/>
      <c r="D106" s="9"/>
      <c r="E106" s="105"/>
      <c r="F106" s="105"/>
      <c r="G106" s="2"/>
      <c r="J106" s="94"/>
    </row>
    <row r="107" spans="1:10" s="93" customFormat="1" ht="15.75" x14ac:dyDescent="0.25">
      <c r="A107" s="99" t="s">
        <v>193</v>
      </c>
      <c r="B107" s="43" t="s">
        <v>194</v>
      </c>
      <c r="C107" s="131"/>
      <c r="D107" s="132"/>
      <c r="E107" s="100"/>
      <c r="F107" s="100"/>
      <c r="G107" s="2"/>
      <c r="J107" s="94"/>
    </row>
    <row r="108" spans="1:10" s="93" customFormat="1" ht="42.75" x14ac:dyDescent="0.25">
      <c r="A108" s="106" t="s">
        <v>195</v>
      </c>
      <c r="B108" s="120" t="s">
        <v>196</v>
      </c>
      <c r="C108" s="79">
        <v>9</v>
      </c>
      <c r="D108" s="28" t="s">
        <v>16</v>
      </c>
      <c r="E108" s="83"/>
      <c r="F108" s="92">
        <f t="shared" ref="F108:F109" si="10">C108*E108</f>
        <v>0</v>
      </c>
      <c r="G108" s="2"/>
      <c r="J108" s="94"/>
    </row>
    <row r="109" spans="1:10" s="93" customFormat="1" ht="28.5" x14ac:dyDescent="0.25">
      <c r="A109" s="106" t="s">
        <v>197</v>
      </c>
      <c r="B109" s="28" t="s">
        <v>198</v>
      </c>
      <c r="C109" s="79">
        <v>1</v>
      </c>
      <c r="D109" s="28" t="s">
        <v>199</v>
      </c>
      <c r="E109" s="83"/>
      <c r="F109" s="92">
        <f t="shared" si="10"/>
        <v>0</v>
      </c>
      <c r="G109" s="2"/>
      <c r="J109" s="94"/>
    </row>
    <row r="110" spans="1:10" s="93" customFormat="1" ht="15.75" x14ac:dyDescent="0.25">
      <c r="A110" s="53"/>
      <c r="B110" s="48" t="s">
        <v>200</v>
      </c>
      <c r="C110" s="133"/>
      <c r="D110" s="96"/>
      <c r="E110" s="97"/>
      <c r="F110" s="98">
        <f>SUM(F108:F109)</f>
        <v>0</v>
      </c>
      <c r="G110" s="2"/>
      <c r="J110" s="94"/>
    </row>
    <row r="111" spans="1:10" s="93" customFormat="1" ht="15.75" x14ac:dyDescent="0.25">
      <c r="A111" s="99" t="s">
        <v>201</v>
      </c>
      <c r="B111" s="43" t="s">
        <v>202</v>
      </c>
      <c r="C111" s="131"/>
      <c r="D111" s="132"/>
      <c r="E111" s="100"/>
      <c r="F111" s="100"/>
      <c r="G111" s="2"/>
      <c r="J111" s="94"/>
    </row>
    <row r="112" spans="1:10" s="93" customFormat="1" ht="15.75" x14ac:dyDescent="0.25">
      <c r="A112" s="112"/>
      <c r="B112" s="36" t="s">
        <v>203</v>
      </c>
      <c r="C112" s="36"/>
      <c r="D112" s="36"/>
      <c r="E112" s="113"/>
      <c r="F112" s="113"/>
      <c r="G112" s="2"/>
      <c r="J112" s="94"/>
    </row>
    <row r="113" spans="1:10" s="93" customFormat="1" ht="43.5" x14ac:dyDescent="0.25">
      <c r="A113" s="106" t="s">
        <v>204</v>
      </c>
      <c r="B113" s="120" t="s">
        <v>205</v>
      </c>
      <c r="C113" s="12">
        <v>45</v>
      </c>
      <c r="D113" s="28" t="s">
        <v>16</v>
      </c>
      <c r="E113" s="91"/>
      <c r="F113" s="92">
        <f t="shared" ref="F113:F115" si="11">C113*E113</f>
        <v>0</v>
      </c>
      <c r="G113" s="2"/>
      <c r="J113" s="94"/>
    </row>
    <row r="114" spans="1:10" s="93" customFormat="1" ht="29.25" x14ac:dyDescent="0.25">
      <c r="A114" s="106" t="s">
        <v>206</v>
      </c>
      <c r="B114" s="120" t="s">
        <v>207</v>
      </c>
      <c r="C114" s="12">
        <v>4</v>
      </c>
      <c r="D114" s="28" t="s">
        <v>3</v>
      </c>
      <c r="E114" s="91"/>
      <c r="F114" s="92">
        <f t="shared" si="11"/>
        <v>0</v>
      </c>
      <c r="G114" s="2"/>
      <c r="J114" s="94"/>
    </row>
    <row r="115" spans="1:10" s="93" customFormat="1" ht="29.25" x14ac:dyDescent="0.25">
      <c r="A115" s="106" t="s">
        <v>208</v>
      </c>
      <c r="B115" s="120" t="s">
        <v>209</v>
      </c>
      <c r="C115" s="12">
        <v>4</v>
      </c>
      <c r="D115" s="28" t="s">
        <v>3</v>
      </c>
      <c r="E115" s="91"/>
      <c r="F115" s="92">
        <f t="shared" si="11"/>
        <v>0</v>
      </c>
      <c r="G115" s="2"/>
      <c r="J115" s="94"/>
    </row>
    <row r="116" spans="1:10" s="93" customFormat="1" ht="86.25" x14ac:dyDescent="0.25">
      <c r="A116" s="106" t="s">
        <v>210</v>
      </c>
      <c r="B116" s="120" t="s">
        <v>211</v>
      </c>
      <c r="C116" s="12">
        <v>1</v>
      </c>
      <c r="D116" s="28" t="s">
        <v>3</v>
      </c>
      <c r="E116" s="91"/>
      <c r="F116" s="92">
        <f t="shared" ref="F116" si="12">C116*E116</f>
        <v>0</v>
      </c>
      <c r="G116" s="2"/>
      <c r="J116" s="94"/>
    </row>
    <row r="117" spans="1:10" s="93" customFormat="1" ht="230.25" customHeight="1" x14ac:dyDescent="0.25">
      <c r="A117" s="106" t="s">
        <v>212</v>
      </c>
      <c r="B117" s="120" t="s">
        <v>213</v>
      </c>
      <c r="C117" s="12">
        <v>1</v>
      </c>
      <c r="D117" s="28" t="s">
        <v>3</v>
      </c>
      <c r="E117" s="91"/>
      <c r="F117" s="92">
        <f t="shared" ref="F117" si="13">C117*E117</f>
        <v>0</v>
      </c>
      <c r="G117" s="2"/>
      <c r="J117" s="94"/>
    </row>
    <row r="118" spans="1:10" s="93" customFormat="1" ht="43.5" x14ac:dyDescent="0.25">
      <c r="A118" s="26" t="s">
        <v>204</v>
      </c>
      <c r="B118" s="120" t="s">
        <v>214</v>
      </c>
      <c r="C118" s="12">
        <v>8</v>
      </c>
      <c r="D118" s="28" t="s">
        <v>16</v>
      </c>
      <c r="E118" s="91"/>
      <c r="F118" s="92">
        <f t="shared" ref="F118:F130" si="14">C118*E118</f>
        <v>0</v>
      </c>
      <c r="G118" s="2"/>
      <c r="J118" s="94"/>
    </row>
    <row r="119" spans="1:10" s="93" customFormat="1" ht="29.25" x14ac:dyDescent="0.25">
      <c r="A119" s="26" t="s">
        <v>206</v>
      </c>
      <c r="B119" s="120" t="s">
        <v>215</v>
      </c>
      <c r="C119" s="12">
        <v>2</v>
      </c>
      <c r="D119" s="28" t="s">
        <v>3</v>
      </c>
      <c r="E119" s="91"/>
      <c r="F119" s="92">
        <f t="shared" si="14"/>
        <v>0</v>
      </c>
      <c r="G119" s="2"/>
      <c r="J119" s="94"/>
    </row>
    <row r="120" spans="1:10" s="93" customFormat="1" ht="29.25" x14ac:dyDescent="0.25">
      <c r="A120" s="26" t="s">
        <v>208</v>
      </c>
      <c r="B120" s="120" t="s">
        <v>216</v>
      </c>
      <c r="C120" s="12">
        <v>1</v>
      </c>
      <c r="D120" s="28" t="s">
        <v>3</v>
      </c>
      <c r="E120" s="91"/>
      <c r="F120" s="92">
        <f t="shared" si="14"/>
        <v>0</v>
      </c>
      <c r="G120" s="2"/>
      <c r="J120" s="94"/>
    </row>
    <row r="121" spans="1:10" s="93" customFormat="1" ht="15.75" x14ac:dyDescent="0.25">
      <c r="A121" s="26" t="s">
        <v>210</v>
      </c>
      <c r="B121" s="28" t="s">
        <v>217</v>
      </c>
      <c r="C121" s="79">
        <v>1</v>
      </c>
      <c r="D121" s="52" t="s">
        <v>3</v>
      </c>
      <c r="E121" s="83"/>
      <c r="F121" s="92">
        <f t="shared" ref="F121:F124" si="15">C121*E121</f>
        <v>0</v>
      </c>
      <c r="G121" s="2"/>
      <c r="J121" s="94"/>
    </row>
    <row r="122" spans="1:10" s="93" customFormat="1" ht="57.75" x14ac:dyDescent="0.25">
      <c r="A122" s="106" t="s">
        <v>212</v>
      </c>
      <c r="B122" s="120" t="s">
        <v>218</v>
      </c>
      <c r="C122" s="79">
        <v>122</v>
      </c>
      <c r="D122" s="52" t="s">
        <v>16</v>
      </c>
      <c r="E122" s="92"/>
      <c r="F122" s="92">
        <f t="shared" si="15"/>
        <v>0</v>
      </c>
      <c r="G122" s="2"/>
      <c r="J122" s="94"/>
    </row>
    <row r="123" spans="1:10" s="93" customFormat="1" ht="29.25" customHeight="1" x14ac:dyDescent="0.25">
      <c r="A123" s="106" t="s">
        <v>219</v>
      </c>
      <c r="B123" s="120" t="s">
        <v>220</v>
      </c>
      <c r="C123" s="79">
        <v>23</v>
      </c>
      <c r="D123" s="28" t="s">
        <v>3</v>
      </c>
      <c r="E123" s="92"/>
      <c r="F123" s="92">
        <f t="shared" si="15"/>
        <v>0</v>
      </c>
      <c r="G123" s="2"/>
      <c r="J123" s="94"/>
    </row>
    <row r="124" spans="1:10" s="93" customFormat="1" ht="29.25" x14ac:dyDescent="0.25">
      <c r="A124" s="106" t="s">
        <v>221</v>
      </c>
      <c r="B124" s="120" t="s">
        <v>222</v>
      </c>
      <c r="C124" s="79">
        <v>3</v>
      </c>
      <c r="D124" s="28" t="s">
        <v>3</v>
      </c>
      <c r="E124" s="83"/>
      <c r="F124" s="92">
        <f t="shared" si="15"/>
        <v>0</v>
      </c>
      <c r="G124" s="2"/>
      <c r="J124" s="94"/>
    </row>
    <row r="125" spans="1:10" s="93" customFormat="1" ht="43.5" x14ac:dyDescent="0.25">
      <c r="A125" s="51" t="s">
        <v>223</v>
      </c>
      <c r="B125" s="120" t="s">
        <v>224</v>
      </c>
      <c r="C125" s="79">
        <v>27</v>
      </c>
      <c r="D125" s="28" t="s">
        <v>16</v>
      </c>
      <c r="E125" s="92"/>
      <c r="F125" s="92">
        <f t="shared" si="14"/>
        <v>0</v>
      </c>
      <c r="G125" s="2"/>
      <c r="J125" s="94"/>
    </row>
    <row r="126" spans="1:10" s="93" customFormat="1" ht="29.25" x14ac:dyDescent="0.25">
      <c r="A126" s="51" t="s">
        <v>225</v>
      </c>
      <c r="B126" s="120" t="s">
        <v>226</v>
      </c>
      <c r="C126" s="79">
        <v>1</v>
      </c>
      <c r="D126" s="28" t="s">
        <v>3</v>
      </c>
      <c r="E126" s="92"/>
      <c r="F126" s="92">
        <f t="shared" si="14"/>
        <v>0</v>
      </c>
      <c r="G126" s="2"/>
      <c r="J126" s="94"/>
    </row>
    <row r="127" spans="1:10" s="93" customFormat="1" ht="30" x14ac:dyDescent="0.25">
      <c r="A127" s="51" t="s">
        <v>227</v>
      </c>
      <c r="B127" s="120" t="s">
        <v>228</v>
      </c>
      <c r="C127" s="79">
        <v>7</v>
      </c>
      <c r="D127" s="52" t="s">
        <v>3</v>
      </c>
      <c r="E127" s="92"/>
      <c r="F127" s="92">
        <f t="shared" si="14"/>
        <v>0</v>
      </c>
      <c r="G127" s="2"/>
      <c r="J127" s="94"/>
    </row>
    <row r="128" spans="1:10" s="93" customFormat="1" ht="29.25" x14ac:dyDescent="0.25">
      <c r="A128" s="51" t="s">
        <v>229</v>
      </c>
      <c r="B128" s="120" t="s">
        <v>230</v>
      </c>
      <c r="C128" s="79">
        <v>1</v>
      </c>
      <c r="D128" s="28" t="s">
        <v>3</v>
      </c>
      <c r="E128" s="83"/>
      <c r="F128" s="92">
        <f t="shared" si="14"/>
        <v>0</v>
      </c>
      <c r="G128" s="2"/>
      <c r="J128" s="94"/>
    </row>
    <row r="129" spans="1:10" s="93" customFormat="1" ht="71.25" x14ac:dyDescent="0.25">
      <c r="A129" s="51" t="s">
        <v>231</v>
      </c>
      <c r="B129" s="120" t="s">
        <v>232</v>
      </c>
      <c r="C129" s="34">
        <v>1</v>
      </c>
      <c r="D129" s="21" t="s">
        <v>3</v>
      </c>
      <c r="E129" s="22"/>
      <c r="F129" s="92">
        <f t="shared" si="14"/>
        <v>0</v>
      </c>
      <c r="G129" s="2"/>
      <c r="J129" s="94"/>
    </row>
    <row r="130" spans="1:10" s="93" customFormat="1" ht="15.75" x14ac:dyDescent="0.25">
      <c r="A130" s="51" t="s">
        <v>233</v>
      </c>
      <c r="B130" s="28" t="s">
        <v>234</v>
      </c>
      <c r="C130" s="34">
        <v>1</v>
      </c>
      <c r="D130" s="21" t="s">
        <v>3</v>
      </c>
      <c r="E130" s="22"/>
      <c r="F130" s="92">
        <f t="shared" si="14"/>
        <v>0</v>
      </c>
      <c r="G130" s="2"/>
      <c r="J130" s="94"/>
    </row>
    <row r="131" spans="1:10" s="93" customFormat="1" ht="15.75" x14ac:dyDescent="0.25">
      <c r="A131" s="95"/>
      <c r="B131" s="48" t="s">
        <v>235</v>
      </c>
      <c r="C131" s="133"/>
      <c r="D131" s="96"/>
      <c r="E131" s="97"/>
      <c r="F131" s="98">
        <f>SUM(F113:F130)</f>
        <v>0</v>
      </c>
      <c r="G131" s="2"/>
      <c r="J131" s="94"/>
    </row>
    <row r="132" spans="1:10" s="93" customFormat="1" ht="15.75" x14ac:dyDescent="0.25">
      <c r="A132" s="99" t="s">
        <v>236</v>
      </c>
      <c r="B132" s="43" t="s">
        <v>237</v>
      </c>
      <c r="C132" s="131"/>
      <c r="D132" s="132"/>
      <c r="E132" s="100"/>
      <c r="F132" s="100"/>
      <c r="G132" s="2"/>
      <c r="J132" s="94"/>
    </row>
    <row r="133" spans="1:10" s="93" customFormat="1" ht="28.5" x14ac:dyDescent="0.25">
      <c r="A133" s="106" t="s">
        <v>238</v>
      </c>
      <c r="B133" s="120" t="s">
        <v>239</v>
      </c>
      <c r="C133" s="79">
        <v>1</v>
      </c>
      <c r="D133" s="28" t="s">
        <v>3</v>
      </c>
      <c r="E133" s="83"/>
      <c r="F133" s="92">
        <f t="shared" ref="F133" si="16">C133*E133</f>
        <v>0</v>
      </c>
      <c r="G133" s="2"/>
      <c r="J133" s="94"/>
    </row>
    <row r="134" spans="1:10" s="93" customFormat="1" ht="57.75" x14ac:dyDescent="0.25">
      <c r="A134" s="106" t="s">
        <v>240</v>
      </c>
      <c r="B134" s="120" t="s">
        <v>241</v>
      </c>
      <c r="C134" s="79">
        <v>52</v>
      </c>
      <c r="D134" s="52" t="s">
        <v>16</v>
      </c>
      <c r="E134" s="92"/>
      <c r="F134" s="92">
        <f t="shared" ref="F134:F137" si="17">C134*E134</f>
        <v>0</v>
      </c>
      <c r="G134" s="3"/>
      <c r="J134" s="94"/>
    </row>
    <row r="135" spans="1:10" s="93" customFormat="1" ht="57.75" x14ac:dyDescent="0.25">
      <c r="A135" s="53" t="s">
        <v>242</v>
      </c>
      <c r="B135" s="120" t="s">
        <v>243</v>
      </c>
      <c r="C135" s="79">
        <v>34</v>
      </c>
      <c r="D135" s="52" t="s">
        <v>16</v>
      </c>
      <c r="E135" s="92"/>
      <c r="F135" s="92">
        <f t="shared" si="17"/>
        <v>0</v>
      </c>
      <c r="G135" s="2"/>
    </row>
    <row r="136" spans="1:10" s="93" customFormat="1" ht="57" x14ac:dyDescent="0.25">
      <c r="A136" s="53" t="s">
        <v>242</v>
      </c>
      <c r="B136" s="120" t="s">
        <v>244</v>
      </c>
      <c r="C136" s="79">
        <v>8</v>
      </c>
      <c r="D136" s="52" t="s">
        <v>3</v>
      </c>
      <c r="E136" s="92"/>
      <c r="F136" s="92">
        <f t="shared" si="17"/>
        <v>0</v>
      </c>
      <c r="G136" s="2"/>
    </row>
    <row r="137" spans="1:10" s="93" customFormat="1" ht="15.75" customHeight="1" x14ac:dyDescent="0.25">
      <c r="A137" s="53" t="s">
        <v>245</v>
      </c>
      <c r="B137" s="29" t="s">
        <v>246</v>
      </c>
      <c r="C137" s="79">
        <v>9</v>
      </c>
      <c r="D137" s="29" t="s">
        <v>3</v>
      </c>
      <c r="E137" s="83"/>
      <c r="F137" s="83">
        <f t="shared" si="17"/>
        <v>0</v>
      </c>
      <c r="G137" s="2"/>
      <c r="J137" s="94"/>
    </row>
    <row r="138" spans="1:10" s="93" customFormat="1" ht="30" x14ac:dyDescent="0.25">
      <c r="A138" s="110"/>
      <c r="B138" s="39" t="s">
        <v>247</v>
      </c>
      <c r="C138" s="40"/>
      <c r="D138" s="40"/>
      <c r="E138" s="143"/>
      <c r="F138" s="111">
        <f>SUM(F133:F137)</f>
        <v>0</v>
      </c>
      <c r="G138" s="2"/>
    </row>
    <row r="139" spans="1:10" s="93" customFormat="1" ht="15.75" x14ac:dyDescent="0.25">
      <c r="A139" s="99" t="s">
        <v>248</v>
      </c>
      <c r="B139" s="43" t="s">
        <v>249</v>
      </c>
      <c r="C139" s="144"/>
      <c r="D139" s="132"/>
      <c r="E139" s="100"/>
      <c r="F139" s="100"/>
      <c r="G139" s="2"/>
    </row>
    <row r="140" spans="1:10" s="93" customFormat="1" ht="15.75" x14ac:dyDescent="0.25">
      <c r="A140" s="112"/>
      <c r="B140" s="36" t="s">
        <v>250</v>
      </c>
      <c r="C140" s="36"/>
      <c r="D140" s="36"/>
      <c r="E140" s="113"/>
      <c r="F140" s="113"/>
      <c r="G140" s="2"/>
    </row>
    <row r="141" spans="1:10" s="93" customFormat="1" ht="15.75" x14ac:dyDescent="0.25">
      <c r="A141" s="112"/>
      <c r="B141" s="145" t="s">
        <v>251</v>
      </c>
      <c r="C141" s="38"/>
      <c r="D141" s="38"/>
      <c r="E141" s="146"/>
      <c r="F141" s="114"/>
      <c r="G141" s="2"/>
    </row>
    <row r="142" spans="1:10" s="93" customFormat="1" ht="42.75" x14ac:dyDescent="0.25">
      <c r="A142" s="53" t="s">
        <v>252</v>
      </c>
      <c r="B142" s="120" t="s">
        <v>253</v>
      </c>
      <c r="C142" s="79">
        <v>25</v>
      </c>
      <c r="D142" s="28" t="s">
        <v>16</v>
      </c>
      <c r="E142" s="92"/>
      <c r="F142" s="92">
        <f t="shared" ref="F142:F143" si="18">C142*E142</f>
        <v>0</v>
      </c>
      <c r="G142" s="2"/>
    </row>
    <row r="143" spans="1:10" s="93" customFormat="1" ht="28.5" x14ac:dyDescent="0.25">
      <c r="A143" s="53" t="s">
        <v>254</v>
      </c>
      <c r="B143" s="120" t="s">
        <v>255</v>
      </c>
      <c r="C143" s="79">
        <v>5</v>
      </c>
      <c r="D143" s="52" t="s">
        <v>3</v>
      </c>
      <c r="E143" s="92"/>
      <c r="F143" s="92">
        <f t="shared" si="18"/>
        <v>0</v>
      </c>
      <c r="G143" s="2"/>
    </row>
    <row r="144" spans="1:10" s="93" customFormat="1" ht="15.75" x14ac:dyDescent="0.25">
      <c r="A144" s="110"/>
      <c r="B144" s="39" t="s">
        <v>256</v>
      </c>
      <c r="C144" s="40"/>
      <c r="D144" s="40"/>
      <c r="E144" s="143"/>
      <c r="F144" s="111">
        <f>SUM(F142:F143)</f>
        <v>0</v>
      </c>
      <c r="G144" s="2"/>
    </row>
    <row r="145" spans="1:7" s="93" customFormat="1" ht="15.75" x14ac:dyDescent="0.25">
      <c r="A145" s="99" t="s">
        <v>257</v>
      </c>
      <c r="B145" s="43" t="s">
        <v>258</v>
      </c>
      <c r="C145" s="131"/>
      <c r="D145" s="132"/>
      <c r="E145" s="100"/>
      <c r="F145" s="100"/>
      <c r="G145" s="2"/>
    </row>
    <row r="146" spans="1:7" s="93" customFormat="1" ht="28.5" x14ac:dyDescent="0.25">
      <c r="A146" s="51" t="s">
        <v>259</v>
      </c>
      <c r="B146" s="120" t="s">
        <v>260</v>
      </c>
      <c r="C146" s="79">
        <v>6</v>
      </c>
      <c r="D146" s="28" t="s">
        <v>3</v>
      </c>
      <c r="E146" s="92"/>
      <c r="F146" s="92">
        <f t="shared" ref="F146:F148" si="19">C146*E146</f>
        <v>0</v>
      </c>
      <c r="G146" s="2"/>
    </row>
    <row r="147" spans="1:7" s="93" customFormat="1" ht="28.5" x14ac:dyDescent="0.25">
      <c r="A147" s="51" t="s">
        <v>261</v>
      </c>
      <c r="B147" s="120" t="s">
        <v>262</v>
      </c>
      <c r="C147" s="79">
        <f>+(C146)*15</f>
        <v>90</v>
      </c>
      <c r="D147" s="28" t="s">
        <v>16</v>
      </c>
      <c r="E147" s="92"/>
      <c r="F147" s="92">
        <f t="shared" si="19"/>
        <v>0</v>
      </c>
      <c r="G147" s="2"/>
    </row>
    <row r="148" spans="1:7" s="93" customFormat="1" ht="42.75" x14ac:dyDescent="0.25">
      <c r="A148" s="51" t="s">
        <v>263</v>
      </c>
      <c r="B148" s="120" t="s">
        <v>148</v>
      </c>
      <c r="C148" s="79">
        <f>+C147</f>
        <v>90</v>
      </c>
      <c r="D148" s="28" t="s">
        <v>16</v>
      </c>
      <c r="E148" s="92"/>
      <c r="F148" s="92">
        <f t="shared" si="19"/>
        <v>0</v>
      </c>
      <c r="G148" s="2"/>
    </row>
    <row r="149" spans="1:7" s="93" customFormat="1" ht="42.75" x14ac:dyDescent="0.25">
      <c r="A149" s="51" t="s">
        <v>264</v>
      </c>
      <c r="B149" s="120" t="s">
        <v>265</v>
      </c>
      <c r="C149" s="79">
        <v>1</v>
      </c>
      <c r="D149" s="28" t="s">
        <v>173</v>
      </c>
      <c r="E149" s="92"/>
      <c r="F149" s="92">
        <f t="shared" ref="F149:F153" si="20">C149*E149</f>
        <v>0</v>
      </c>
    </row>
    <row r="150" spans="1:7" s="93" customFormat="1" ht="42.75" x14ac:dyDescent="0.25">
      <c r="A150" s="51" t="s">
        <v>266</v>
      </c>
      <c r="B150" s="120" t="s">
        <v>267</v>
      </c>
      <c r="C150" s="79">
        <v>7</v>
      </c>
      <c r="D150" s="52" t="s">
        <v>3</v>
      </c>
      <c r="E150" s="83"/>
      <c r="F150" s="92">
        <f t="shared" si="20"/>
        <v>0</v>
      </c>
    </row>
    <row r="151" spans="1:7" s="93" customFormat="1" ht="28.5" x14ac:dyDescent="0.25">
      <c r="A151" s="51" t="s">
        <v>268</v>
      </c>
      <c r="B151" s="120" t="s">
        <v>269</v>
      </c>
      <c r="C151" s="79">
        <v>7</v>
      </c>
      <c r="D151" s="28" t="s">
        <v>199</v>
      </c>
      <c r="E151" s="83"/>
      <c r="F151" s="92">
        <f t="shared" si="20"/>
        <v>0</v>
      </c>
    </row>
    <row r="152" spans="1:7" s="93" customFormat="1" ht="28.5" x14ac:dyDescent="0.25">
      <c r="A152" s="51" t="s">
        <v>270</v>
      </c>
      <c r="B152" s="120" t="s">
        <v>271</v>
      </c>
      <c r="C152" s="79">
        <v>7</v>
      </c>
      <c r="D152" s="52" t="s">
        <v>16</v>
      </c>
      <c r="E152" s="83"/>
      <c r="F152" s="92">
        <f t="shared" si="20"/>
        <v>0</v>
      </c>
      <c r="G152" s="2"/>
    </row>
    <row r="153" spans="1:7" s="93" customFormat="1" ht="42.75" x14ac:dyDescent="0.25">
      <c r="A153" s="51" t="s">
        <v>272</v>
      </c>
      <c r="B153" s="120" t="s">
        <v>273</v>
      </c>
      <c r="C153" s="79">
        <v>7</v>
      </c>
      <c r="D153" s="52" t="s">
        <v>16</v>
      </c>
      <c r="E153" s="83"/>
      <c r="F153" s="92">
        <f t="shared" si="20"/>
        <v>0</v>
      </c>
    </row>
    <row r="154" spans="1:7" s="93" customFormat="1" x14ac:dyDescent="0.25">
      <c r="A154" s="95"/>
      <c r="B154" s="48" t="s">
        <v>274</v>
      </c>
      <c r="C154" s="54"/>
      <c r="D154" s="96"/>
      <c r="E154" s="55"/>
      <c r="F154" s="56">
        <f>SUM(F146:F153)</f>
        <v>0</v>
      </c>
    </row>
    <row r="155" spans="1:7" s="93" customFormat="1" ht="15.75" x14ac:dyDescent="0.25">
      <c r="A155" s="99" t="s">
        <v>275</v>
      </c>
      <c r="B155" s="43" t="s">
        <v>276</v>
      </c>
      <c r="C155" s="131"/>
      <c r="D155" s="132"/>
      <c r="E155" s="100"/>
      <c r="F155" s="100"/>
      <c r="G155" s="2"/>
    </row>
    <row r="156" spans="1:7" s="103" customFormat="1" ht="59.25" customHeight="1" x14ac:dyDescent="0.2">
      <c r="A156" s="53" t="s">
        <v>277</v>
      </c>
      <c r="B156" s="120" t="s">
        <v>278</v>
      </c>
      <c r="C156" s="79">
        <v>1</v>
      </c>
      <c r="D156" s="28" t="s">
        <v>3</v>
      </c>
      <c r="E156" s="91"/>
      <c r="F156" s="92">
        <f t="shared" ref="F156:F159" si="21">C156*E156</f>
        <v>0</v>
      </c>
    </row>
    <row r="157" spans="1:7" s="103" customFormat="1" ht="72.75" customHeight="1" x14ac:dyDescent="0.2">
      <c r="A157" s="53" t="s">
        <v>279</v>
      </c>
      <c r="B157" s="120" t="s">
        <v>280</v>
      </c>
      <c r="C157" s="79">
        <v>1</v>
      </c>
      <c r="D157" s="28" t="s">
        <v>3</v>
      </c>
      <c r="E157" s="91"/>
      <c r="F157" s="92">
        <f t="shared" si="21"/>
        <v>0</v>
      </c>
    </row>
    <row r="158" spans="1:7" s="103" customFormat="1" ht="28.5" x14ac:dyDescent="0.2">
      <c r="A158" s="53" t="s">
        <v>281</v>
      </c>
      <c r="B158" s="120" t="s">
        <v>282</v>
      </c>
      <c r="C158" s="79">
        <v>30</v>
      </c>
      <c r="D158" s="28" t="s">
        <v>16</v>
      </c>
      <c r="E158" s="91"/>
      <c r="F158" s="92">
        <f t="shared" si="21"/>
        <v>0</v>
      </c>
    </row>
    <row r="159" spans="1:7" s="103" customFormat="1" ht="14.25" x14ac:dyDescent="0.2">
      <c r="A159" s="53" t="s">
        <v>283</v>
      </c>
      <c r="B159" s="28" t="s">
        <v>284</v>
      </c>
      <c r="C159" s="12">
        <v>1</v>
      </c>
      <c r="D159" s="28" t="s">
        <v>3</v>
      </c>
      <c r="E159" s="91"/>
      <c r="F159" s="92">
        <f t="shared" si="21"/>
        <v>0</v>
      </c>
    </row>
    <row r="160" spans="1:7" s="103" customFormat="1" x14ac:dyDescent="0.2">
      <c r="A160" s="95"/>
      <c r="B160" s="48" t="s">
        <v>285</v>
      </c>
      <c r="C160" s="54"/>
      <c r="D160" s="96"/>
      <c r="E160" s="55"/>
      <c r="F160" s="117">
        <f>SUM(F156:F159)</f>
        <v>0</v>
      </c>
    </row>
    <row r="161" spans="1:7" s="93" customFormat="1" ht="15.75" x14ac:dyDescent="0.25">
      <c r="A161" s="99" t="s">
        <v>286</v>
      </c>
      <c r="B161" s="43" t="s">
        <v>287</v>
      </c>
      <c r="C161" s="135"/>
      <c r="D161" s="132"/>
      <c r="E161" s="118"/>
      <c r="F161" s="118"/>
      <c r="G161" s="2"/>
    </row>
    <row r="162" spans="1:7" s="93" customFormat="1" ht="284.25" customHeight="1" x14ac:dyDescent="0.25">
      <c r="A162" s="53" t="s">
        <v>288</v>
      </c>
      <c r="B162" s="120" t="s">
        <v>289</v>
      </c>
      <c r="C162" s="79">
        <v>2</v>
      </c>
      <c r="D162" s="28" t="s">
        <v>3</v>
      </c>
      <c r="E162" s="92"/>
      <c r="F162" s="92">
        <f>C162*E162</f>
        <v>0</v>
      </c>
      <c r="G162" s="2"/>
    </row>
    <row r="163" spans="1:7" s="93" customFormat="1" ht="42.75" x14ac:dyDescent="0.25">
      <c r="A163" s="53" t="s">
        <v>290</v>
      </c>
      <c r="B163" s="120" t="s">
        <v>291</v>
      </c>
      <c r="C163" s="79">
        <v>2</v>
      </c>
      <c r="D163" s="28" t="s">
        <v>3</v>
      </c>
      <c r="E163" s="92"/>
      <c r="F163" s="92">
        <f>C163*E163</f>
        <v>0</v>
      </c>
      <c r="G163" s="2"/>
    </row>
    <row r="164" spans="1:7" s="93" customFormat="1" ht="15.75" x14ac:dyDescent="0.25">
      <c r="A164" s="53" t="s">
        <v>292</v>
      </c>
      <c r="B164" s="120" t="s">
        <v>293</v>
      </c>
      <c r="C164" s="79">
        <v>8</v>
      </c>
      <c r="D164" s="28" t="s">
        <v>3</v>
      </c>
      <c r="E164" s="92"/>
      <c r="F164" s="92">
        <f t="shared" ref="F164:F168" si="22">C164*E164</f>
        <v>0</v>
      </c>
      <c r="G164" s="2"/>
    </row>
    <row r="165" spans="1:7" s="93" customFormat="1" ht="15.75" x14ac:dyDescent="0.25">
      <c r="A165" s="53" t="s">
        <v>294</v>
      </c>
      <c r="B165" s="120" t="s">
        <v>295</v>
      </c>
      <c r="C165" s="79">
        <v>552</v>
      </c>
      <c r="D165" s="28" t="s">
        <v>16</v>
      </c>
      <c r="E165" s="92"/>
      <c r="F165" s="92">
        <f t="shared" si="22"/>
        <v>0</v>
      </c>
      <c r="G165" s="2"/>
    </row>
    <row r="166" spans="1:7" s="93" customFormat="1" ht="28.5" x14ac:dyDescent="0.25">
      <c r="A166" s="53" t="s">
        <v>296</v>
      </c>
      <c r="B166" s="120" t="s">
        <v>297</v>
      </c>
      <c r="C166" s="79">
        <v>60</v>
      </c>
      <c r="D166" s="28" t="s">
        <v>16</v>
      </c>
      <c r="E166" s="92"/>
      <c r="F166" s="92">
        <f t="shared" si="22"/>
        <v>0</v>
      </c>
      <c r="G166" s="2"/>
    </row>
    <row r="167" spans="1:7" s="93" customFormat="1" ht="57" x14ac:dyDescent="0.25">
      <c r="A167" s="53" t="s">
        <v>298</v>
      </c>
      <c r="B167" s="134" t="s">
        <v>144</v>
      </c>
      <c r="C167" s="79">
        <v>60</v>
      </c>
      <c r="D167" s="28" t="s">
        <v>16</v>
      </c>
      <c r="E167" s="92"/>
      <c r="F167" s="92">
        <f t="shared" si="22"/>
        <v>0</v>
      </c>
      <c r="G167" s="2"/>
    </row>
    <row r="168" spans="1:7" s="93" customFormat="1" ht="42.75" x14ac:dyDescent="0.25">
      <c r="A168" s="53" t="s">
        <v>299</v>
      </c>
      <c r="B168" s="120" t="s">
        <v>148</v>
      </c>
      <c r="C168" s="79">
        <v>110</v>
      </c>
      <c r="D168" s="28" t="s">
        <v>16</v>
      </c>
      <c r="E168" s="92"/>
      <c r="F168" s="92">
        <f t="shared" si="22"/>
        <v>0</v>
      </c>
      <c r="G168" s="2"/>
    </row>
    <row r="169" spans="1:7" s="93" customFormat="1" x14ac:dyDescent="0.25">
      <c r="A169" s="95"/>
      <c r="B169" s="48" t="s">
        <v>300</v>
      </c>
      <c r="C169" s="54"/>
      <c r="D169" s="96"/>
      <c r="E169" s="55"/>
      <c r="F169" s="119">
        <f>SUM(F162:F168)</f>
        <v>0</v>
      </c>
    </row>
    <row r="170" spans="1:7" s="93" customFormat="1" ht="15.75" x14ac:dyDescent="0.25">
      <c r="A170" s="99" t="s">
        <v>301</v>
      </c>
      <c r="B170" s="43" t="s">
        <v>302</v>
      </c>
      <c r="C170" s="135"/>
      <c r="D170" s="132"/>
      <c r="E170" s="118"/>
      <c r="F170" s="118"/>
      <c r="G170" s="2"/>
    </row>
    <row r="171" spans="1:7" s="93" customFormat="1" ht="28.5" x14ac:dyDescent="0.25">
      <c r="A171" s="53" t="s">
        <v>303</v>
      </c>
      <c r="B171" s="120" t="s">
        <v>304</v>
      </c>
      <c r="C171" s="79">
        <v>1</v>
      </c>
      <c r="D171" s="28" t="s">
        <v>173</v>
      </c>
      <c r="E171" s="92"/>
      <c r="F171" s="92">
        <f>C171*E171</f>
        <v>0</v>
      </c>
      <c r="G171" s="2"/>
    </row>
    <row r="172" spans="1:7" s="93" customFormat="1" x14ac:dyDescent="0.25">
      <c r="A172" s="95"/>
      <c r="B172" s="48" t="s">
        <v>305</v>
      </c>
      <c r="C172" s="54"/>
      <c r="D172" s="96"/>
      <c r="E172" s="55"/>
      <c r="F172" s="119">
        <f>SUM(F171)</f>
        <v>0</v>
      </c>
    </row>
    <row r="173" spans="1:7" s="93" customFormat="1" x14ac:dyDescent="0.25">
      <c r="A173" s="99" t="s">
        <v>306</v>
      </c>
      <c r="B173" s="43" t="s">
        <v>307</v>
      </c>
      <c r="C173" s="131"/>
      <c r="D173" s="132"/>
      <c r="E173" s="100"/>
      <c r="F173" s="100"/>
    </row>
    <row r="174" spans="1:7" s="93" customFormat="1" x14ac:dyDescent="0.25">
      <c r="A174" s="53" t="s">
        <v>308</v>
      </c>
      <c r="B174" s="28" t="s">
        <v>309</v>
      </c>
      <c r="C174" s="12">
        <v>1</v>
      </c>
      <c r="D174" s="28" t="s">
        <v>173</v>
      </c>
      <c r="E174" s="91">
        <v>15000</v>
      </c>
      <c r="F174" s="91">
        <f>PRODUCT(C174,E174)</f>
        <v>15000</v>
      </c>
    </row>
    <row r="175" spans="1:7" s="93" customFormat="1" ht="15.75" x14ac:dyDescent="0.25">
      <c r="A175" s="115"/>
      <c r="B175" s="48" t="s">
        <v>310</v>
      </c>
      <c r="C175" s="27"/>
      <c r="D175" s="96"/>
      <c r="E175" s="97"/>
      <c r="F175" s="117">
        <f>SUM(F174)</f>
        <v>15000</v>
      </c>
    </row>
    <row r="176" spans="1:7" s="93" customFormat="1" ht="15.75" thickBot="1" x14ac:dyDescent="0.3">
      <c r="A176" s="147"/>
      <c r="B176" s="148"/>
      <c r="C176" s="149"/>
      <c r="D176" s="150"/>
    </row>
    <row r="177" spans="1:6" ht="15.75" thickBot="1" x14ac:dyDescent="0.3">
      <c r="A177" s="82"/>
      <c r="B177" s="57" t="s">
        <v>311</v>
      </c>
      <c r="C177" s="13"/>
      <c r="D177" s="24"/>
      <c r="E177" s="6"/>
      <c r="F177" s="75">
        <f>SUM(F175+F172+F169+F160+F154+F144+F138+F131+F110+F100+F92+F47)</f>
        <v>15000</v>
      </c>
    </row>
    <row r="178" spans="1:6" x14ac:dyDescent="0.25">
      <c r="A178" s="82"/>
      <c r="B178" s="58" t="s">
        <v>312</v>
      </c>
      <c r="C178" s="59"/>
      <c r="D178" s="60"/>
      <c r="E178" s="61"/>
      <c r="F178" s="62">
        <f>PRODUCT(F177*2/100)</f>
        <v>300</v>
      </c>
    </row>
    <row r="179" spans="1:6" x14ac:dyDescent="0.25">
      <c r="A179" s="82"/>
      <c r="B179" s="17" t="s">
        <v>313</v>
      </c>
      <c r="C179" s="63"/>
      <c r="D179" s="64"/>
      <c r="E179" s="37"/>
      <c r="F179" s="65">
        <f>PRODUCT(F177*1/100)</f>
        <v>150</v>
      </c>
    </row>
    <row r="180" spans="1:6" x14ac:dyDescent="0.25">
      <c r="A180" s="82"/>
      <c r="B180" s="17" t="s">
        <v>314</v>
      </c>
      <c r="C180" s="63"/>
      <c r="D180" s="64"/>
      <c r="E180" s="37"/>
      <c r="F180" s="65">
        <f>PRODUCT(F177*13/100)</f>
        <v>1950</v>
      </c>
    </row>
    <row r="181" spans="1:6" ht="15.75" thickBot="1" x14ac:dyDescent="0.3">
      <c r="A181" s="82"/>
      <c r="B181" s="18" t="s">
        <v>315</v>
      </c>
      <c r="C181" s="66"/>
      <c r="D181" s="67"/>
      <c r="E181" s="68"/>
      <c r="F181" s="69">
        <f>PRODUCT(F177*6/100)</f>
        <v>900</v>
      </c>
    </row>
    <row r="182" spans="1:6" ht="15.75" thickBot="1" x14ac:dyDescent="0.3">
      <c r="A182" s="82"/>
      <c r="B182" s="70" t="s">
        <v>316</v>
      </c>
      <c r="C182" s="71"/>
      <c r="D182" s="72"/>
      <c r="E182" s="73"/>
      <c r="F182" s="7">
        <f>SUM(F177+F178+F179+F180+F181)</f>
        <v>18300</v>
      </c>
    </row>
    <row r="183" spans="1:6" x14ac:dyDescent="0.25">
      <c r="A183" s="49"/>
      <c r="B183" s="9"/>
      <c r="C183" s="32"/>
      <c r="D183" s="74"/>
      <c r="E183" s="47"/>
      <c r="F183" s="76" t="s">
        <v>317</v>
      </c>
    </row>
    <row r="184" spans="1:6" ht="15.75" x14ac:dyDescent="0.25">
      <c r="B184" s="19"/>
      <c r="C184" s="32"/>
      <c r="D184" s="25"/>
      <c r="E184" s="1"/>
      <c r="F184" s="1"/>
    </row>
    <row r="190" spans="1:6" x14ac:dyDescent="0.25">
      <c r="C190" s="32"/>
    </row>
    <row r="191" spans="1:6" x14ac:dyDescent="0.25">
      <c r="B191" s="85"/>
      <c r="C191" s="86"/>
      <c r="D191" s="16"/>
      <c r="E191" s="87"/>
      <c r="F191" s="88"/>
    </row>
    <row r="192" spans="1:6" x14ac:dyDescent="0.25">
      <c r="B192" s="84"/>
      <c r="C192" s="63"/>
      <c r="D192" s="64"/>
      <c r="E192" s="37"/>
      <c r="F192" s="37"/>
    </row>
    <row r="193" spans="2:6" x14ac:dyDescent="0.25">
      <c r="B193" s="84"/>
      <c r="C193" s="63"/>
      <c r="D193" s="64"/>
      <c r="E193" s="37"/>
      <c r="F193" s="37"/>
    </row>
    <row r="194" spans="2:6" x14ac:dyDescent="0.25">
      <c r="B194" s="84"/>
      <c r="C194" s="63"/>
      <c r="D194" s="64"/>
      <c r="E194" s="37"/>
      <c r="F194" s="37"/>
    </row>
    <row r="195" spans="2:6" x14ac:dyDescent="0.25">
      <c r="B195" s="84"/>
      <c r="C195" s="63"/>
      <c r="D195" s="64"/>
      <c r="E195" s="37"/>
      <c r="F195" s="37"/>
    </row>
    <row r="196" spans="2:6" x14ac:dyDescent="0.25">
      <c r="B196" s="85"/>
      <c r="C196" s="89"/>
      <c r="D196" s="50"/>
      <c r="E196" s="90"/>
      <c r="F196" s="88"/>
    </row>
  </sheetData>
  <mergeCells count="1">
    <mergeCell ref="A5:F5"/>
  </mergeCells>
  <phoneticPr fontId="12" type="noConversion"/>
  <printOptions horizontalCentered="1"/>
  <pageMargins left="0.7" right="0.7" top="0.75" bottom="0.75" header="0.3" footer="0.3"/>
  <pageSetup paperSize="9" scale="56" fitToHeight="0" orientation="portrait" horizontalDpi="300" verticalDpi="300" r:id="rId1"/>
  <headerFooter>
    <oddHeader>&amp;C&amp;"-,Negrita"&amp;8&amp;P</oddHeader>
    <oddFooter>&amp;C&amp;A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D0B0A7D6088B4A883F051D13ABDF08" ma:contentTypeVersion="17" ma:contentTypeDescription="Create a new document." ma:contentTypeScope="" ma:versionID="0f55d776f9c2d5d25023d1bcfe04c515">
  <xsd:schema xmlns:xsd="http://www.w3.org/2001/XMLSchema" xmlns:xs="http://www.w3.org/2001/XMLSchema" xmlns:p="http://schemas.microsoft.com/office/2006/metadata/properties" xmlns:ns2="5b550b1f-e319-434d-abcd-ac0aae123205" xmlns:ns3="222ce16e-0b3b-448a-bcdb-498da3051b1c" targetNamespace="http://schemas.microsoft.com/office/2006/metadata/properties" ma:root="true" ma:fieldsID="6ee186ab6e2786aa6c34b9929ef526c1" ns2:_="" ns3:_="">
    <xsd:import namespace="5b550b1f-e319-434d-abcd-ac0aae123205"/>
    <xsd:import namespace="222ce16e-0b3b-448a-bcdb-498da3051b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50b1f-e319-434d-abcd-ac0aae123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43c1524-3fb5-4364-b89a-e5ce6f5f79f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2ce16e-0b3b-448a-bcdb-498da3051b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8be02ff-05cd-403a-a294-088438188628}" ma:internalName="TaxCatchAll" ma:showField="CatchAllData" ma:web="222ce16e-0b3b-448a-bcdb-498da3051b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2ce16e-0b3b-448a-bcdb-498da3051b1c" xsi:nil="true"/>
    <lcf76f155ced4ddcb4097134ff3c332f xmlns="5b550b1f-e319-434d-abcd-ac0aae1232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C75AD9-39DD-470D-B590-D82CA34848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550b1f-e319-434d-abcd-ac0aae123205"/>
    <ds:schemaRef ds:uri="222ce16e-0b3b-448a-bcdb-498da3051b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D99E0-6365-4F83-BFFF-F0BBC8599141}">
  <ds:schemaRefs>
    <ds:schemaRef ds:uri="http://schemas.microsoft.com/sharepoint/v3/contenttype/forms"/>
  </ds:schemaRefs>
</ds:datastoreItem>
</file>

<file path=customXml/itemProps3.xml><?xml version="1.0" encoding="utf-8"?>
<ds:datastoreItem xmlns:ds="http://schemas.openxmlformats.org/officeDocument/2006/customXml" ds:itemID="{5E3425F7-EEA8-4D9F-B7C2-42C048678AF3}">
  <ds:schemaRefs>
    <ds:schemaRef ds:uri="http://schemas.openxmlformats.org/package/2006/metadata/core-properties"/>
    <ds:schemaRef ds:uri="http://schemas.microsoft.com/office/2006/documentManagement/types"/>
    <ds:schemaRef ds:uri="http://purl.org/dc/dcmitype/"/>
    <ds:schemaRef ds:uri="5b550b1f-e319-434d-abcd-ac0aae123205"/>
    <ds:schemaRef ds:uri="http://schemas.microsoft.com/office/infopath/2007/PartnerControls"/>
    <ds:schemaRef ds:uri="http://purl.org/dc/elements/1.1/"/>
    <ds:schemaRef ds:uri="222ce16e-0b3b-448a-bcdb-498da3051b1c"/>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PRESSUPOST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Mezquita</dc:creator>
  <cp:keywords/>
  <dc:description/>
  <cp:lastModifiedBy>ADRIÁN, SOMOZA ANTÓN</cp:lastModifiedBy>
  <cp:revision/>
  <dcterms:created xsi:type="dcterms:W3CDTF">2015-06-16T14:50:21Z</dcterms:created>
  <dcterms:modified xsi:type="dcterms:W3CDTF">2024-09-06T12:59:33Z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0x010100A5D0B0A7D6088B4A883F051D13ABDF08</vt:lpwstr>
  </property>
  <property fmtid="{D5CDD505-2E9C-101B-9397-08002B2CF9AE}" pid="3" name="Order">
    <vt:r8>1289800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