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parccientificdebarcelona.sharepoint.com/sites/REF_Reformes/Shared Documents/ISGLOBAL_CL04B7_C8_D7_juny2024/LICITACIÓ/"/>
    </mc:Choice>
  </mc:AlternateContent>
  <xr:revisionPtr revIDLastSave="32" documentId="8_{1F679969-F0E3-452A-9E89-439C1B0902C7}" xr6:coauthVersionLast="47" xr6:coauthVersionMax="47" xr10:uidLastSave="{B777EB7A-4F47-422D-9E9E-CABF60494459}"/>
  <bookViews>
    <workbookView xWindow="29640" yWindow="1290" windowWidth="27420" windowHeight="14175" xr2:uid="{00000000-000D-0000-FFFF-FFFF00000000}"/>
  </bookViews>
  <sheets>
    <sheet name="PRESSUPOST 0"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2" i="3" l="1"/>
  <c r="C67" i="3"/>
  <c r="C60" i="3"/>
  <c r="C45" i="3"/>
  <c r="C35" i="3" l="1"/>
  <c r="C40" i="3" l="1"/>
  <c r="F93" i="3" l="1"/>
  <c r="F90" i="3" l="1"/>
  <c r="F78" i="3" l="1"/>
  <c r="F46" i="3"/>
  <c r="F54" i="3"/>
  <c r="F29" i="3" l="1"/>
  <c r="F94" i="3" s="1"/>
  <c r="F96" i="3" s="1"/>
  <c r="F98" i="3" l="1"/>
  <c r="F97" i="3"/>
  <c r="F95" i="3"/>
  <c r="F99" i="3" l="1"/>
</calcChain>
</file>

<file path=xl/sharedStrings.xml><?xml version="1.0" encoding="utf-8"?>
<sst xmlns="http://schemas.openxmlformats.org/spreadsheetml/2006/main" count="236" uniqueCount="169">
  <si>
    <t>DESCRIPCIÓ</t>
  </si>
  <si>
    <t>MEDICIÓ</t>
  </si>
  <si>
    <t>ut</t>
  </si>
  <si>
    <t>PREU ut</t>
  </si>
  <si>
    <t>TOTAL</t>
  </si>
  <si>
    <t>OBRA D'EDIFICACIÓ</t>
  </si>
  <si>
    <t>O.1</t>
  </si>
  <si>
    <t>O.1.1</t>
  </si>
  <si>
    <t>m²</t>
  </si>
  <si>
    <t>O.1.2</t>
  </si>
  <si>
    <t>SUBTOTAL O.1 TANCAMENTS I DIVISÒRIES</t>
  </si>
  <si>
    <t>O.2</t>
  </si>
  <si>
    <t>O.2.1</t>
  </si>
  <si>
    <t>O.2.2</t>
  </si>
  <si>
    <t>SUBTOTAL O.2 TANCAMENTS I DIVISÒRIES PRACTICABLES</t>
  </si>
  <si>
    <t>O.3</t>
  </si>
  <si>
    <t>O.3.1</t>
  </si>
  <si>
    <t>O.3.2</t>
  </si>
  <si>
    <t>O.3.3</t>
  </si>
  <si>
    <t>m². Pintat de tubs de PVC resultants de les noves instal·lacions i altres elements de les instal·lacions que es vulguin integrar al sostre i parets amb pintura plàstica.</t>
  </si>
  <si>
    <t>O.3.4</t>
  </si>
  <si>
    <t>m</t>
  </si>
  <si>
    <t>O.3.5</t>
  </si>
  <si>
    <t>O.3.6</t>
  </si>
  <si>
    <t>SUBTOTAL O.3 REVESTIMENTS</t>
  </si>
  <si>
    <t>O.4</t>
  </si>
  <si>
    <t>ALTRES</t>
  </si>
  <si>
    <t>O.4.1</t>
  </si>
  <si>
    <t>p.a. Senyalística evacuació incendis homologada.</t>
  </si>
  <si>
    <t>p.a</t>
  </si>
  <si>
    <t>O.4.3</t>
  </si>
  <si>
    <t>m². Vinil translúcid.</t>
  </si>
  <si>
    <t>O.4.4</t>
  </si>
  <si>
    <t>O.4.5</t>
  </si>
  <si>
    <t>SUBTOTAL O.4 ALTRES</t>
  </si>
  <si>
    <t>O.5</t>
  </si>
  <si>
    <t>IMPREVISTOS OBRA</t>
  </si>
  <si>
    <t>O.5.1</t>
  </si>
  <si>
    <t>p.a. Partida alçada d'imprevistos d'obra</t>
  </si>
  <si>
    <t>SUBTOTAL O.5 IMPREVISTOS OBRA</t>
  </si>
  <si>
    <t>TOTAL P.E.M OBRA EDIFICACIÓ</t>
  </si>
  <si>
    <t>SEGURETAT I SALUT(2%)</t>
  </si>
  <si>
    <t>CONTROL QUALITAT (1%)</t>
  </si>
  <si>
    <t>DESPESES GENERALS (13%)</t>
  </si>
  <si>
    <t>BENEFICI INDUSTRIAL (6%)</t>
  </si>
  <si>
    <t>TOTAL P.E.C OBRA EDIFICACIÓ</t>
  </si>
  <si>
    <t>IVA no inclòs</t>
  </si>
  <si>
    <t>O.0</t>
  </si>
  <si>
    <t>O.0.1</t>
  </si>
  <si>
    <t>O.0.2</t>
  </si>
  <si>
    <t>O.0.3</t>
  </si>
  <si>
    <t>O.0.5</t>
  </si>
  <si>
    <t>p.a. desmuntatge d'elements fixats sobre compartimentacions verticals.</t>
  </si>
  <si>
    <t>SUBTOTAL O.0 ENDERROCS/DESMUNTATGES/TRASLLATS</t>
  </si>
  <si>
    <t>m.Subministrament i col·locació de sòcol de DM hidròfug bisellat pintat amb mateix acabat que compartimentacions verticals de 20 cm alçada i 1 cm gruix.</t>
  </si>
  <si>
    <t>m². Repassos de forats malmesos per l'extracció d'instal·lacions.</t>
  </si>
  <si>
    <t>O.3.7</t>
  </si>
  <si>
    <t>O.3.8</t>
  </si>
  <si>
    <t>p.a. Retirada vinils vidres mampara.</t>
  </si>
  <si>
    <t>O.0.4</t>
  </si>
  <si>
    <t>m. Arrencada sòcol existent de 7 cm a base de copolímers.</t>
  </si>
  <si>
    <t>O.4.6</t>
  </si>
  <si>
    <t>conj.</t>
  </si>
  <si>
    <r>
      <t xml:space="preserve">conj. Subministrament i instal·lació D'IPN120 (3 ut) amb cartel·les subjectes a la llosa de formigó amb cargols, sobre la que es col·locarà xapa estriada galvanitzada de mides encaixades en pati (1,20 m x 1,00 m) i pintat d'estructura amb IPN amb imprimació antioxidant color gris. </t>
    </r>
    <r>
      <rPr>
        <b/>
        <sz val="11"/>
        <rFont val="Arial"/>
        <family val="2"/>
      </rPr>
      <t>Plataformes suportació SAI's en patis instal·lacions.</t>
    </r>
  </si>
  <si>
    <t>O.1.6</t>
  </si>
  <si>
    <t>O.1.7</t>
  </si>
  <si>
    <t>O.4.2</t>
  </si>
  <si>
    <t>p.a Trasllat mobiliari existent a magatzem obres PCB situat en S1. S'inclouen galeries aèries.</t>
  </si>
  <si>
    <t>O.1.3</t>
  </si>
  <si>
    <t>O.1.4</t>
  </si>
  <si>
    <t>O.1.5</t>
  </si>
  <si>
    <t>O.2.3</t>
  </si>
  <si>
    <r>
      <t xml:space="preserve">m².Pintat amb Pintura mineral ecològica base aigua especialment indicada per a interiors amb acabat mat. Fórmula basada en cal 100% artesanal, el producte absorbeix CO2 i presenta una excel·lent transpirabilitat evitant condensacions. Amb tecnologia Graphenstone per a una major resistència i durabilitat. </t>
    </r>
    <r>
      <rPr>
        <b/>
        <sz val="11"/>
        <rFont val="Arial"/>
        <family val="2"/>
      </rPr>
      <t>Sobre panells mampara previ aplicació tot terreny a l'aigua.</t>
    </r>
    <r>
      <rPr>
        <sz val="11"/>
        <rFont val="Arial"/>
        <family val="2"/>
      </rPr>
      <t xml:space="preserve"> </t>
    </r>
    <r>
      <rPr>
        <b/>
        <sz val="11"/>
        <rFont val="Arial"/>
        <family val="2"/>
      </rPr>
      <t xml:space="preserve">RAL 9002. </t>
    </r>
  </si>
  <si>
    <t xml:space="preserve">TANCAMENTS I DIVISÒRIES PRACTICABLES </t>
  </si>
  <si>
    <t>m².Demolició d'envà de bloc de formigó extradossat amb plaques de guix laminat (dues plaques per cara) instal·lades sobre una estructura simple, amb mitjans manuals, sense afectar a l'estabilitat dels elements constructius contigus, i càrrega manual sobre camió o contenidor. El preu inclou el desmuntatge previ de les fulles de la fusteria.</t>
  </si>
  <si>
    <t>m². Demolició de mampares fenòliques divisòries en zona vestuaris.</t>
  </si>
  <si>
    <t>ut. Desmuntatge de plat de dutxa de porcellana sanitària, amb mitjans manuals, sense afectar a l'estabilitat dels elements constructius als quals pugui estar subjecte, i càrrega manual sobre camió o contenidor. El preu inclou el desmuntatge de l'aixeteria i dels accessoris i l'obturació de les conduccions connectades a l'element.</t>
  </si>
  <si>
    <t xml:space="preserve">ut Desmuntatge d'aixeteria de dutxa, amb mitjans manuals, i càrrega manual sobre camió o contenidor. El preu inclou l'obturació de les conduccions connectades a l'element.
</t>
  </si>
  <si>
    <t>ut.Desmuntatge d'aixeteria de lavabo, amb mitjans manuals, i càrrega manual sobre camió o contenidor. El preu inclou l'obturació de les conduccions connectades a l'element.</t>
  </si>
  <si>
    <t>conj.Desmuntatge de conjunt d'accessoris format per 2 assecadors, 2 dosificadors de sabó líquid, 2 dispensadors de paper, 4 penjadors, amb mitjans manuals, i càrrega manual sobre camió o contenidor.</t>
  </si>
  <si>
    <t>O.0.6</t>
  </si>
  <si>
    <t>O.0.7</t>
  </si>
  <si>
    <t>O.0.8</t>
  </si>
  <si>
    <t>O.0.9</t>
  </si>
  <si>
    <t>O.0.10</t>
  </si>
  <si>
    <t>O.0.11</t>
  </si>
  <si>
    <r>
      <t xml:space="preserve">ut.Block de porta interior tècnica abatible, de fusta, per a edifici d'ús públic, d'una fulla, llisa, de 203x92,5x3,5 cm, compost per ànima de tauler aglomerat de partícules, acabat lacat en color blanc en les seves cares i caires, bastidor de tauler de fibres tipus MDF (tauler de DM) i bastiment de fusta de pi; sobre bastiment de base de pi país de 90x35 mm. Inclús pomel·les, maneta i pany d'acer inoxidable, accessoris, ferraments de penjar i escuma de poliuretà per a reomplert de la folgança entre bastiment de base i bloc de porta. El preu inclou la col·locació en obra del bastiment de base, fixat amb cargols. </t>
    </r>
    <r>
      <rPr>
        <b/>
        <sz val="11"/>
        <rFont val="Arial"/>
        <family val="2"/>
      </rPr>
      <t>Portes sala PCR i post PCR.</t>
    </r>
  </si>
  <si>
    <t>REFORMA NOUS LABORATORIS I OFICINES ISGLOBAL CL04 C8_BC81_D7</t>
  </si>
  <si>
    <t xml:space="preserve"> m². Paviment de linòleum, de 3,5 mm d'espessor, amb tractament antiestàtic, acabat de marbre, color a escollir, subministrat en rotllos de 200 cm d'amplada; pes total: 3800 g/m²; classificació UPEC: U4 P3 E1 C2; classificació a l'ús, segons UNE-EN ISO 10874: classe 23 per a ús domèstic; classe 34 per a ús comercial; classe 42 per a ús industrial; reducció del soroll d'impactes 18 dB, segons UNE-EN ISO 10140; resistència al foc Cfl-s1, segons UNE-EN 13501-1.
Col·locació en obra: amb adhesiu, sobre capa fina d'anivellació.
FORBO MARMOLEUM DECIBEL 314635 SERENE GREY. Color a confirmar. S'inclouran perfils inoxidable pas portes.</t>
  </si>
  <si>
    <t>O.3.9</t>
  </si>
  <si>
    <t>O.1.8</t>
  </si>
  <si>
    <t>O.1.9</t>
  </si>
  <si>
    <t>O.2.4</t>
  </si>
  <si>
    <t>ENDERROCS/DESMUNTATGES/TRASLLATS BC81</t>
  </si>
  <si>
    <t>ENDERROCS/DESMUNTATGES/TRASLLATS C8</t>
  </si>
  <si>
    <t>m².Demolició d'envà de plaques de guix laminat (dues plaques per cara) instal·lades sobre una estructura simple, amb mitjans manuals, sense afectar a l'estabilitat dels elements constructius contigus, i càrrega manual sobre camió o contenidor. El preu inclou el desmuntatge previ de les fulles de la fusteria.</t>
  </si>
  <si>
    <t>m².Desmuntatge de mampara separadora cega formada per panells d'acer, alumini, fusta, PVC o similar, amb mitjans manuals, sense deteriorar els elements constructius als quals se subjecta, i càrrega manual sobre camió o contenidor, per tal d'instal·lar nova porta.</t>
  </si>
  <si>
    <t>O.0.12</t>
  </si>
  <si>
    <t>O.0.13</t>
  </si>
  <si>
    <t>ENDERROCS/DESMUNTATGES/TRASLLATS GENERAL BC81_C8_D7</t>
  </si>
  <si>
    <t>ENDERROCS/DESMUNTATGES/TRASLLATS D7</t>
  </si>
  <si>
    <t>m².Desmuntatge de mampara separadora cega formada per panells d'acer, alumini, fusta, PVC o similar, amb mitjans manuals, sense deteriorar els elements constructius als quals se subjecta, i càrrega manual sobre camió o contenidor, per tal d'instal·lar nova porta i connectar espais.</t>
  </si>
  <si>
    <t>O.0.14</t>
  </si>
  <si>
    <t>TANCAMENTS I DIVISÒRIES BC81</t>
  </si>
  <si>
    <t>TANCAMENTS I DIVISÒRIES C8</t>
  </si>
  <si>
    <r>
      <t xml:space="preserve">m².Envà múltiple, sistema "PLACO", (12,5 + 12,5 + 48 + 12,5 + 12,5)/600 (48) LM -, d'altes prestacions acústiques, de 98 mm de gruix total, amb nivell de qualitat de l'acabat estàndard (Q2), format per una estructura simple autoportant de perfils metàl·lics d'acer galvanitzat formada per canals R 48 "PLACO" i muntants M 48 "PLACO", amb una separació entre muntants de 600 mm i una disposició normal "N", a la què es cargolen dues plaques diferents de guix laminat, DFI / UNE-EN 520 - 1200 / 3000 / 12,5 / amb les vores longitudinals afinades, Phonique PPH 13 "PLACO" i DFI / UNE-EN 520 - 1200 / 2500 / 12,5 / amb les vores longitudinals afinades, PIP 13 "PLACO", disposades en una cara, i dues plaques diferents de guix laminat, H1 / UNE-EN 520 - 1200 / 2000 / 12,5 / amb les vores longitudinals afinades, Placomarine PPM 13 "PLACO" i GF-C1-I-W2 / UNE-EN 15283-2 - 1200 / 2400 / 12,5 / amb les vores longitudinals quadrades, Rigidur H 13 BC "PLACO", disposades en l'altra cara; aïllament acústic mitjançant panell flexible de llana mineral, Drywall "PLACO", segons UNE-EN 13162, no revestit, de 50 mm d'espessor, resistència tèrmica 1,25 m²K/W, conductivitat tèrmica 0,036 W/(mK), col·locat a l'ànima. Inclús banda estanca autoadhesiva, Banda 45 "PLACO"; ancoratges de canals i muntants metàl·lics; cargols per a la fixació de les plaques; cinta de paper amb reforç metàl·lic "PLACO" i pasta i cinta per al tractament de junts. El preu inclou la resolució de trobades i punts singulars. </t>
    </r>
    <r>
      <rPr>
        <b/>
        <sz val="11"/>
        <color theme="1"/>
        <rFont val="Arial"/>
        <family val="2"/>
      </rPr>
      <t>Envà nova sala equipament sorollós ubicat en CL04C81.</t>
    </r>
  </si>
  <si>
    <r>
      <t xml:space="preserve">m².Envà múltiple, sistema "PLACO", (12,5 + 12,5 + 48 + 12,5 + 12,5)/600 (48) LM -, d'altes prestacions acústiques, de 98 mm de gruix total, amb nivell de qualitat de l'acabat estàndard (Q2), format per una estructura simple autoportant de perfils metàl·lics d'acer galvanitzat formada per canals R 48 "PLACO" i muntants M 48 "PLACO", amb una separació entre muntants de 600 mm i una disposició normal "N", a la què es cargolen dues plaques diferents de guix laminat, DFI / UNE-EN 520 - 1200 / 3000 / 12,5 / amb les vores longitudinals afinades, Phonique PPH 13 "PLACO" i DFI / UNE-EN 520 - 1200 / 2500 / 12,5 / amb les vores longitudinals afinades, PIP 13 "PLACO", disposades en una cara, i dues plaques diferents de guix laminat, H1 / UNE-EN 520 - 1200 / 2000 / 12,5 / amb les vores longitudinals afinades, Placomarine PPM 13 "PLACO" i GF-C1-I-W2 / UNE-EN 15283-2 - 1200 / 2400 / 12,5 / amb les vores longitudinals quadrades, Rigidur H 13 BC "PLACO", disposades en l'altra cara; aïllament acústic mitjançant panell flexible de llana mineral, Drywall "PLACO", segons UNE-EN 13162, no revestit, de 50 mm d'espessor, resistència tèrmica 1,25 m²K/W, conductivitat tèrmica 0,036 W/(mK), col·locat a l'ànima. Inclús banda estanca autoadhesiva, Banda 45 "PLACO"; ancoratges de canals i muntants metàl·lics; cargols per a la fixació de les plaques; cinta de paper amb reforç metàl·lic "PLACO" i pasta i cinta per al tractament de junts. El preu inclou la resolució de trobades i punts singulars. </t>
    </r>
    <r>
      <rPr>
        <b/>
        <sz val="11"/>
        <color theme="1"/>
        <rFont val="Arial"/>
        <family val="2"/>
      </rPr>
      <t>Noves compartimentacions verticals mòdul C8 (CV2).</t>
    </r>
  </si>
  <si>
    <t>TANCAMENTS I DIVISÒRIES D7</t>
  </si>
  <si>
    <t>TANCAMENTS I DIVISÒRIES GENERAL BC81_C8_D7</t>
  </si>
  <si>
    <t>REVESTIMENTS BC81</t>
  </si>
  <si>
    <t>REVESTIMENTS C8</t>
  </si>
  <si>
    <t>REVESTIMENTS D7</t>
  </si>
  <si>
    <t>REVESTIMENTS GENERAL BC81_C8_D7</t>
  </si>
  <si>
    <t xml:space="preserve">m².Demolició de solera interior de fàbrica revestida, formada per maó foradat doble de 7/9 cm d'espessor, amb mitjans manuals, sense afectar a l'estabilitat dels elements constructius contigus, i càrrega manual sobre camió o contenidor. </t>
  </si>
  <si>
    <r>
      <t xml:space="preserve">m².Envà múltiple, sistema "PLACO", (12,5 + 12,5 + 48 + 12,5 + 12,5)/600 (48) LM -, d'altes prestacions acústiques, de 98 mm de gruix total, amb nivell de qualitat de l'acabat estàndard (Q2), format per una estructura simple autoportant de perfils metàl·lics d'acer galvanitzat formada per canals R 48 "PLACO" i muntants M 48 "PLACO", amb una separació entre muntants de 600 mm i una disposició normal "N", a la què es cargolen dues plaques diferents de guix laminat, DFI / UNE-EN 520 - 1200 / 3000 / 12,5 / amb les vores longitudinals afinades, Phonique PPH 13 "PLACO" i DFI / UNE-EN 520 - 1200 / 2500 / 12,5 / amb les vores longitudinals afinades, PIP 13 "PLACO", disposades en una cara, i dues plaques diferents de guix laminat, H1 / UNE-EN 520 - 1200 / 2000 / 12,5 / amb les vores longitudinals afinades, Placomarine PPM 13 "PLACO" i GF-C1-I-W2 / UNE-EN 15283-2 - 1200 / 2400 / 12,5 / amb les vores longitudinals quadrades, Rigidur H 13 BC "PLACO", disposades en l'altra cara; aïllament acústic mitjançant panell flexible de llana mineral, Drywall "PLACO", segons UNE-EN 13162, no revestit, de 50 mm d'espessor, resistència tèrmica 1,25 m²K/W, conductivitat tèrmica 0,036 W/(mK), col·locat a l'ànima. Inclús banda estanca autoadhesiva, Banda 45 "PLACO"; ancoratges de canals i muntants metàl·lics; cargols per a la fixació de les plaques; cinta de paper amb reforç metàl·lic "PLACO" i pasta i cinta per al tractament de junts. El preu inclou la resolució de trobades i punts singulars. </t>
    </r>
    <r>
      <rPr>
        <b/>
        <sz val="11"/>
        <color theme="1"/>
        <rFont val="Arial"/>
        <family val="2"/>
      </rPr>
      <t xml:space="preserve">Cortiners sobre mampares zona oficines BC81. </t>
    </r>
  </si>
  <si>
    <t>O.3.10</t>
  </si>
  <si>
    <t>O.3.11</t>
  </si>
  <si>
    <t>O.3.12</t>
  </si>
  <si>
    <t>O.3.13</t>
  </si>
  <si>
    <t>O.3.14</t>
  </si>
  <si>
    <t>O.3.15</t>
  </si>
  <si>
    <t>O.3.16</t>
  </si>
  <si>
    <r>
      <t xml:space="preserve">m².Pintat amb Pintura mineral ecològica base aigua especialment indicada per a interiors amb acabat mat. Fórmula basada en cal 100% artesanal, el producte absorbeix CO2 i presenta una excel·lent transpirabilitat evitant condensacions. Amb tecnologia Graphenstone per a una major resistència i durabilitat. </t>
    </r>
    <r>
      <rPr>
        <b/>
        <sz val="11"/>
        <rFont val="Arial"/>
        <family val="2"/>
      </rPr>
      <t xml:space="preserve">Sobre plaques de guix laminat perímetre, cel rasos i cortiners RAL 9002. </t>
    </r>
  </si>
  <si>
    <t>O.3.17</t>
  </si>
  <si>
    <t>O.1.10</t>
  </si>
  <si>
    <t>O.1.11</t>
  </si>
  <si>
    <t>O.1.12</t>
  </si>
  <si>
    <t>O.0.15</t>
  </si>
  <si>
    <t>O.4.7</t>
  </si>
  <si>
    <t>ut. Aixeta adaptada a pica partida anterior.</t>
  </si>
  <si>
    <t>O.4.8</t>
  </si>
  <si>
    <t>ut. Mòdul de taquilles S10 120x42x180 H (12 taquilles)</t>
  </si>
  <si>
    <t>O.4.9</t>
  </si>
  <si>
    <t>O.4.10</t>
  </si>
  <si>
    <t>Conjunt de 10 Penjadors per a bates en les ubicacions assenyalades.</t>
  </si>
  <si>
    <t>m².Demolició de fals sostre enregistrable de panells de plaques viníliques situat a una altura menor de 4 m, amb mitjans manuals, sense deteriorar els elements constructius als quals se subjecta, i càrrega manual sobre camió o contenidor. El preu inclou la demolició de l'estructura metàl·lica de subjecció, de les falses bigues i dels acabats.</t>
  </si>
  <si>
    <r>
      <t xml:space="preserve">m².Envà múltiple, sistema "PLACO", (12,5 + 12,5 + 48 + 12,5 + 12,5)/600 (48) LM -, d'altes prestacions acústiques, de 98 mm de gruix total, amb nivell de qualitat de l'acabat estàndard (Q2), format per una estructura simple autoportant de perfils metàl·lics d'acer galvanitzat formada per canals R 48 "PLACO" i muntants M 48 "PLACO", amb una separació entre muntants de 600 mm i una disposició normal "N", a la què es cargolen dues plaques diferents de guix laminat, DFI / UNE-EN 520 - 1200 / 3000 / 12,5 / amb les vores longitudinals afinades, Phonique PPH 13 "PLACO" i DFI / UNE-EN 520 - 1200 / 2500 / 12,5 / amb les vores longitudinals afinades, PIP 13 "PLACO", disposades en una cara, i dues plaques diferents de guix laminat, H1 / UNE-EN 520 - 1200 / 2000 / 12,5 / amb les vores longitudinals afinades, Placomarine PPM 13 "PLACO" i GF-C1-I-W2 / UNE-EN 15283-2 - 1200 / 2400 / 12,5 / amb les vores longitudinals quadrades, Rigidur H 13 BC "PLACO", disposades en l'altra cara; aïllament acústic mitjançant panell flexible de llana mineral, Drywall "PLACO", segons UNE-EN 13162, no revestit, de 50 mm d'espessor, resistència tèrmica 1,25 m²K/W, conductivitat tèrmica 0,036 W/(mK), col·locat a l'ànima. Inclús banda estanca autoadhesiva, Banda 45 "PLACO"; ancoratges de canals i muntants metàl·lics; cargols per a la fixació de les plaques; cinta de paper amb reforç metàl·lic "PLACO" i pasta i cinta per al tractament de junts. El preu inclou la resolució de trobades i punts singulars. </t>
    </r>
    <r>
      <rPr>
        <b/>
        <sz val="11"/>
        <rFont val="Arial"/>
        <family val="2"/>
      </rPr>
      <t>Cortiners sobre mampares traslladades zona oficines BC81 i sobre nous despatxos D7.</t>
    </r>
  </si>
  <si>
    <t>O.0.16</t>
  </si>
  <si>
    <t>O.3.18</t>
  </si>
  <si>
    <t>O.2.5</t>
  </si>
  <si>
    <t>ut. Trasllat i instal·lació de portes de vidre del sistema de mampares existent pel seu aprofitament segons plànols de detall.</t>
  </si>
  <si>
    <t>O.2.6</t>
  </si>
  <si>
    <t>ut. Subministrament i instal·lació de porta mampara de vidre doble amb marc de 3 m d'alçada i ferramenta d'acer inoxidable d'igual característiques a les existents.</t>
  </si>
  <si>
    <t>O.0.17</t>
  </si>
  <si>
    <r>
      <t xml:space="preserve">m².Desmuntatge de mampara separadora formada per panells opacs i mixtes, amb mitjans manuals i incloses portes de mampara existents, sense deteriorar els elements constructius als quals se subjecta. S'inclouen portes de mampara. Aprofitament de part de material en zona i gestió del residu de les mampares que no s'aprofiten. </t>
    </r>
    <r>
      <rPr>
        <b/>
        <sz val="11"/>
        <color theme="1"/>
        <rFont val="Arial"/>
        <family val="2"/>
      </rPr>
      <t>BC81.</t>
    </r>
  </si>
  <si>
    <t>ut. Desmuntatge de lavabo de semi encastar, amb mitjans manuals, sense afectar a l'estabilitat dels elements constructius als quals pugui estar subjecte, i càrrega manual sobre camió o contenidor. El preu inclou el desmuntatge de l'aixeteria i dels accessoris i l'obturació de les conduccions connectades a l'element.</t>
  </si>
  <si>
    <r>
      <t xml:space="preserve">m². Instal·lació de nova mampara mixtes d'igual característiques a la resta de mampares existents. Mampara amb les següents característiques: mampara mixtes o opaca amb mòdul de 1200 mm d'amplada format per estructura interior d'acer 0,8 mm i exterior d'alumini anoditzat. Aïllament interior a base de llana de roca de 40 kg/m3 de densitat. Panells d'aglomerat de partícules de fusta revestits amb melamina o fenòlic segons el cas. Finestres amb vidres dobles. S'inclou la instal·lació de portes existents. Tot rematat i finalitzat. </t>
    </r>
    <r>
      <rPr>
        <b/>
        <sz val="11"/>
        <color theme="1"/>
        <rFont val="Arial"/>
        <family val="2"/>
      </rPr>
      <t>Nova zona oficines BC81.</t>
    </r>
  </si>
  <si>
    <r>
      <t xml:space="preserve">m².Extradossat autoportant lliure, amb resistència al foc EI 120, de 78 mm d'espessor, amb nivell de qualitat de l'acabat Q2, format per dues plaques de guix laminat tipus tallafoc de 25 mm d'espessor, cargolades directament a una estructura autoportant d'acer galvanitzat formada per canals horitzontals, sòlidament fixats al terra i al sostre i muntants verticals de 48 mm i 0,6 mm d'espessor amb una modulació de 600 mm i amb disposició normal "N", muntats sobre canals al costat del parament vertical. Inclús banda acústica; fixacions per a l'ancoratge de canals i muntants metàl·lics; cargols per a la fixació de les plaques; cinta de paper amb reforç metàl·lic i pasta i cinta per al tractament de junts. El preu inclou la resolució de trobades i punts singulars, però no inclou l'aïllament a col·locar entre les plaques i el parament. </t>
    </r>
    <r>
      <rPr>
        <b/>
        <sz val="11"/>
        <color theme="1"/>
        <rFont val="Arial"/>
        <family val="2"/>
      </rPr>
      <t>Tester Mòdul C8 nova sala cultius.</t>
    </r>
    <r>
      <rPr>
        <sz val="11"/>
        <color theme="1"/>
        <rFont val="Arial"/>
        <family val="2"/>
      </rPr>
      <t xml:space="preserve"> </t>
    </r>
    <r>
      <rPr>
        <b/>
        <sz val="11"/>
        <color theme="1"/>
        <rFont val="Arial"/>
        <family val="2"/>
      </rPr>
      <t>Antiga ubicació dutxes vestuaris.</t>
    </r>
  </si>
  <si>
    <r>
      <t xml:space="preserve">m². Subministrament i instal·lació de partició desmuntable de panell discontinu Sandwich. amb ànima de poliuretà injectat amb classificació B-s2-d0, entre dues xapes llises d'acer galvanitzat de 0,6 mm lacat en blanc, unió entre panells mitjançant perfil metàl·lic ocult i muntat sobre cintura regulable. </t>
    </r>
    <r>
      <rPr>
        <b/>
        <sz val="11"/>
        <color theme="1"/>
        <rFont val="Arial"/>
        <family val="2"/>
      </rPr>
      <t>Gruix 60 mm</t>
    </r>
    <r>
      <rPr>
        <sz val="11"/>
        <color theme="1"/>
        <rFont val="Arial"/>
        <family val="2"/>
      </rPr>
      <t xml:space="preserve"> (tancament vertical). </t>
    </r>
  </si>
  <si>
    <r>
      <t xml:space="preserve">m². Subministrament i instal·lació de partició desmuntable de panell discontinu Sandwich, amb ànima de poliuretà injectat amb classificació B-s2-d0,  entre dues xapes llises d'acer galvanitzat de 0,6 mm lacat en blanc, unió entre panells mitjançant perfil metàl·lic ocult i muntat sobre cintura regulable. </t>
    </r>
    <r>
      <rPr>
        <b/>
        <sz val="11"/>
        <color theme="1"/>
        <rFont val="Arial"/>
        <family val="2"/>
      </rPr>
      <t xml:space="preserve">Gruix 40 mm </t>
    </r>
    <r>
      <rPr>
        <sz val="11"/>
        <color theme="1"/>
        <rFont val="Arial"/>
        <family val="2"/>
      </rPr>
      <t xml:space="preserve">(tancament vertical). </t>
    </r>
  </si>
  <si>
    <r>
      <t xml:space="preserve">m². Subministrament i instal·lació de fals sostre transitable desmuntable de panell vertical tipus PLASTEUROP MF, Sandwich, amb ànima de poliuretà injectat amb classificació B-s2-d0,  entre dues xapes llises d'acer galvanitzat de 0,6 mm lacat en blanc, unió entre panells mitjançant perfil metàl·lic ocult i muntat sobre cintura regulable. </t>
    </r>
    <r>
      <rPr>
        <b/>
        <sz val="11"/>
        <color theme="1"/>
        <rFont val="Arial"/>
        <family val="2"/>
      </rPr>
      <t xml:space="preserve">Gruix 60 mm (tancament horitzontal). </t>
    </r>
  </si>
  <si>
    <t xml:space="preserve">m. Perfil sanitari còncau en PVC per aplicació vertical i horitzontal (sostre). Inclou silicona per acabat en les extremitats. </t>
  </si>
  <si>
    <r>
      <t xml:space="preserve">m². Instal·lació de nova mampara mixtes d'igual característiques a la resta de mampares existents. Mampara amb les següents característiques: mampara mixtes o opaca amb mòdul de 1200 mm d'amplada format per estructura interior d'acer 0,8 mm i exterior d'alumini anoditzat. Aïllament interior a base de llana de roca de 40 kg/m3 de densitat. Panells d'aglomerat de partícules de fusta revestits amb melamina o fenòlic segons el cas. Finestres amb vidres dobles. S'inclou la instal·lació de portes existents. Tot rematat i finalitzat. </t>
    </r>
    <r>
      <rPr>
        <b/>
        <sz val="11"/>
        <rFont val="Arial"/>
        <family val="2"/>
      </rPr>
      <t>Noves oficines D7.</t>
    </r>
  </si>
  <si>
    <r>
      <t xml:space="preserve">m².Compartimentació horitzontal a base de fals sostre continu encastat a tres vores, acústic, 12,5+27+27, situat a una altura menor de 4 m,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320 mm; PLAQUES: una capa de plaques acústiques de guix laminat, 12,5x1200x2000 mm, de superfície perforada. Inclús banda autoadhesiva dessolidaritzant, fixacions per a l'ancoratge dels perfils, cargols per a la fixació de les plaques, pasta de segellament i accessoris de muntatge. S'inclou vora lateral vista rematada amb placa vertical. </t>
    </r>
    <r>
      <rPr>
        <b/>
        <sz val="11"/>
        <color theme="1"/>
        <rFont val="Arial"/>
        <family val="2"/>
      </rPr>
      <t>CH.Compartimentacions horitzontals acústics sobre portes principals entrada.</t>
    </r>
  </si>
  <si>
    <r>
      <t xml:space="preserve">ut.Subministrament de porta doble de xapa bi enrasada, marc d’alumini lacat en blanc amb borlet perimetral d’estanqueïtat i perfil de tancament en alumini, fulla prefabricada en xapa d’acer galvanitzat amb imprimació epòxid i lacada al forn amb laca de polièster de 25 micres, aïllament interior de 60 mm a base de poliuretà injectat (PUR) de densitat +/- 42 kg/m3. Reacció al foc Bs2d0. Color blanc Pirineu. Gruix=60mm. Tanca Magnètica. Amb espiell. Manetes i frontisses: Inoxidable. Borlet guillotina. Les portes han estat dissenyades per la seva aplicació en sales blanques. Fabricades amb panell Sandwich amb xapa metàl·lica i ànima de poliuretà, amb un gruix total de 60 mm.
Per la unió entre les portes i les parets verticals es disposarà d’un marc perimetral. La tarja o dintell que s’instal·larà sobre les portes fins arribar a l’alçada de tota la instal·lació, es realitzarà amb panel Sandwich de les mateixes característiques que la resta dels tancaments.
Tots els elements que composen les portes estan dissenyats per facilitar la seva neteja (pany, frontisses).
Les portes previstes pel S.A.S estaran enclavades entre elles (enclavament electromagnètic amb microruptor amb tot el cablejat elèctric i excloent connexions elèctriques i control cerebral) tot integrat en porta. Amb semàfor amb polsador totalment integrat en porta i enrassat al marc d'aquesta, composat per dos llums i botó d'obertura (vermell+verd+botó) per a situacions de portes enclavades en estat inicial. Incloent cablejat elèctric.  Conjunt de 2 polsadors d'emergència a muntar en porta i semàfor especial control d'accés amb polsador. Les portes incorporaran molla per tancament hidràulic 80 kg amb retenció a 90º.La porta haurà  haurà d'incorporar la connexió al lector d'entrada (proveït pel contractista d'instal·lacions) i que caldrà connectar a la tanca magnètica de la porta. </t>
    </r>
    <r>
      <rPr>
        <b/>
        <sz val="11"/>
        <color theme="1"/>
        <rFont val="Arial"/>
        <family val="2"/>
      </rPr>
      <t xml:space="preserve">Porta S.A.S. Sala Cultius. </t>
    </r>
    <r>
      <rPr>
        <sz val="11"/>
        <color theme="1"/>
        <rFont val="Arial"/>
        <family val="2"/>
      </rPr>
      <t xml:space="preserve">
</t>
    </r>
  </si>
  <si>
    <r>
      <t xml:space="preserve">ut.Subministrament de porta doble de xapa bi enrasada, marc d’alumini lacat en blanc amb borlet perimetral d’estanqueïtat i perfil de tancament en alumini, fulla prefabricada en xapa d’acer galvanitzat amb imprimació epòxid i lacada al forn amb laca de polièster de 25 micres, aïllament interior de 60 mm a base de poliuretà injectat (PUR) de densitat +/- 42 kg/m3. Reacció al foc Bs2d0 i EI60 minuts. Color blanc Pirineu. Gruix=60mm. Tanca Magnètica. Amb espiell. Manetes i frontisses: Inoxidable. Borlet guillotina. Les portes han estat dissenyades per la seva aplicació en sales blanques. Fabricades amb panell Sandwich amb xapa metàl·lica i ànima de poliuretà, amb un gruix total de 60 mm.
Per la unió entre les portes i les parets verticals es disposarà d’un marc perimetral. La tarja o dintell que s’instal·larà sobre les portes fins arribar a l’alçada de tota la instal·lació, es realitzarà amb panel Sandwich de les mateixes característiques que la resta dels tancaments.
Tots els elements que composen les portes estan dissenyats per facilitar la seva neteja (pany, frontisses).
Les portes previstes pel S.A.S estaran enclavades entre elles (enclavament electromagnètic amb microruptor amb tot el cablejat elèctric i excloent connexions elèctriques i control cerebral) tot integrat en porta. Amb semàfor amb polsador totalment integrat en porta i enrassat al marc d'aquesta, composat per dos llums i botó d'obertura (vermell+verd+botó) per a situacions de portes enclavades en estat inicial. Incloent cablejat elèctric.  Conjunt de 2 polsadors d'emergència a muntar en porta i semàfor especial control d'accés amb polsador. Les portes incorporaran molla per tancament hidràulic 80 kg amb retenció a 90º.La porta haurà  haurà d'incorporar la connexió al lector d'entrada (proveït pel contractista d'instal·lacions) i que caldrà connectar a la tanca magnètica de la porta. </t>
    </r>
    <r>
      <rPr>
        <b/>
        <sz val="11"/>
        <color theme="1"/>
        <rFont val="Arial"/>
        <family val="2"/>
      </rPr>
      <t>Porta S.A.S. Sala Cultius amb resistència al foc EI60.</t>
    </r>
    <r>
      <rPr>
        <sz val="11"/>
        <color theme="1"/>
        <rFont val="Arial"/>
        <family val="2"/>
      </rPr>
      <t xml:space="preserve">
</t>
    </r>
  </si>
  <si>
    <r>
      <t xml:space="preserve">ut. Finestra de doble vidre temperat de 5 mm amb serigrafia perimetral negre i un gruix de 40 mm. El marc és de doble perfil, reblert de sílice, òcul per un perfil d'alumini lacat en negre. Unió amb encaix llis. Preparat en ambient controlat adaptat pel seu ús en sales blanques. Totes les finestres han de quedar correctament segellades. Mides segons projecte. 2000x1420 mm. </t>
    </r>
    <r>
      <rPr>
        <b/>
        <sz val="11"/>
        <color theme="1"/>
        <rFont val="Arial"/>
        <family val="2"/>
      </rPr>
      <t>Finestra Sala Cultius.</t>
    </r>
  </si>
  <si>
    <t>m². Aplicació manual de dues mans d'esmalt de dos components Esmalte Epòxid al Agua "REVETÓN", color Gris NCS 1510-B, acabat semi brillant, textura llisa, a base de resina epòxid en dispersió aquosa, pigments orgànics i pigments minerals, sense dissolvents, prèvia aplicació d'una mà d'emprimació de dos components, a base de resina epòxid en dispersió aquosa "REVETÓN", incolora, acabat setinat, raspallat i rentat de la superfície a pintar mitjançant decapat químic amb una solució d'àcid clorhídric al 10% en aigua, (rendiment: 0,1 kg/m² cada mà), sobre superfícies de formigó en contacte amb aigua potable. Paviment multicapa existent amb mobiliari fix instal·lat.</t>
  </si>
  <si>
    <t>m².Subministrament i instal·lació paviment vinílic iQ Toro Sc conductor, de Tarkett de 2 mm. de gruix o equivalent, en rotllos de 2 m d’ample, comportament al foc Bfl‐s1. Instal·lat encolat de paret a paret, amb adhesius vinílics conductors de càrregues estàtiques, prèvia aplicació de làmina de coure per a derivació a una diferencia de potencial. Juntes bisellades i soldades amb cordó de soldadura de 4 mm Ø. Inclou formació de 1/2 canya perimetral fins una alçada de aprox. 10 cms. i platines acer per pas de porta així com subministrament i aplicació de ciments allisadors Sèrie Ultraplan de la casa Mapei o equivalent si és necessari. A raó de 3,2 kg/m2 equivalent a 2 mm de gruix. Inclou aplicació prèvia d'emprimació com a pont d'unió. Tot segons normativa d'aplicació i/o plànols de projecte incloent els materials, treballs i mitjans auxiliars necessaris per l'execució de la partida.</t>
  </si>
  <si>
    <r>
      <t xml:space="preserve">m. Subministrament i muntatge de taulells acabats amb melamina blanca i potes a escollir per D.F blanques enretirades, per formació de taules sota finestres i centrals en zona oficines D7/BC81 Cantells bisellats i rematats amb PVC. Mides taula llarg segons plànol per </t>
    </r>
    <r>
      <rPr>
        <b/>
        <sz val="11"/>
        <color theme="1"/>
        <rFont val="Arial"/>
        <family val="2"/>
      </rPr>
      <t>70</t>
    </r>
    <r>
      <rPr>
        <sz val="11"/>
        <color theme="1"/>
        <rFont val="Arial"/>
        <family val="2"/>
      </rPr>
      <t xml:space="preserve"> cm fons i gruix 4 cm.</t>
    </r>
  </si>
  <si>
    <t xml:space="preserve">m².Repercussió per m² de superfície construïda d'obra, d'ajudes de qualsevol treball de ram de paleta, necessàries per a la correcta execució de la infraestructura comú de telecomunicacions (ICT) formada per: escomesa, canalitzacions i registre d'enllaç, recintes, canalitzacions i registres principals i secundaris, registres de terminació de xarxa, canalització interior d'usuari, registres de pas i registres de pressa, amb un grau de complexitat mig, en edifici plurifamiliar, inclosa p/p d'elements comuns. Inclús material auxiliar per a la correcta execució dels treballs.
</t>
  </si>
  <si>
    <t>conj. Instal·lació de doble cortina ignífuga plisada subjectada sobre riell encastat en dintell de plaques de guix laminat de mides 1200 mm llargada x 2100 mm alçada. Caldrà considerar la superposició de les dues cortines.</t>
  </si>
  <si>
    <t>ut. Subministrament i instal·lació pica inox NOFER o equivalent amb el peu de 350 mm x 300 mm. NOFER ref. 13044_MN: Lavabo amb pedestal fixat a paret.
Mides: 35 cm llarg x 30 cm ample x 85 cm alt.
Fabricat en acer inoxidable AISI 304 acabat brillant.
Inclou vàlvula barrejadora anti-retorn, vàlvula de desguàs i sifó, polsador, canya i paperera.
Inclou tapa inferior registrable que amaga el sistema i desguàs.</t>
  </si>
  <si>
    <t>m.Demolició d'entornpeu de copolímers existent, amb mitjans manuals, sense deteriorar els elements constructius contigus, i càrrega manual sobre camió o contenidor. El preu inclou el picat del material d'unió adherit al suport.</t>
  </si>
  <si>
    <t>O.3.19</t>
  </si>
  <si>
    <r>
      <t xml:space="preserve">m².Pintat amb Pintura mineral ecològica base aigua especialment indicada per a interiors amb acabat mat. Fórmula basada en cal 100% artesanal, el producte absorbeix CO2 i presenta una excel·lent transpirabilitat evitant condensacions. Amb tecnologia Graphenstone per a una major resistència i durabilitat. </t>
    </r>
    <r>
      <rPr>
        <b/>
        <sz val="11"/>
        <color theme="1"/>
        <rFont val="Arial"/>
        <family val="2"/>
      </rPr>
      <t xml:space="preserve">Sobre plaques de guix laminat perímetre laboratoris i despatxos de recerca. RAL 9002. </t>
    </r>
  </si>
  <si>
    <r>
      <t xml:space="preserve">m².Pintat amb Pintura mineral ecològica base aigua especialment indicada per a interiors amb acabat mat. Fórmula basada en cal 100% artesanal, el producte absorbeix CO2 i presenta una excel·lent transpirabilitat evitant condensacions. Amb tecnologia Graphenstone per a una major resistència i durabilitat. </t>
    </r>
    <r>
      <rPr>
        <b/>
        <sz val="11"/>
        <color theme="1"/>
        <rFont val="Arial"/>
        <family val="2"/>
      </rPr>
      <t>Sobre panells mampara previ aplicació tot terreny a l'aigua.</t>
    </r>
    <r>
      <rPr>
        <sz val="11"/>
        <color theme="1"/>
        <rFont val="Arial"/>
        <family val="2"/>
      </rPr>
      <t xml:space="preserve"> </t>
    </r>
    <r>
      <rPr>
        <b/>
        <sz val="11"/>
        <color theme="1"/>
        <rFont val="Arial"/>
        <family val="2"/>
      </rPr>
      <t xml:space="preserve">RAL 9002. </t>
    </r>
  </si>
  <si>
    <r>
      <t xml:space="preserve">m².Subministrament i instal·lació paviment vinílic iQ Toro Sc conductor, de Tarkett de 2 mm. de gruix o equivalent, en rotllos de 2 m d’ample, comportament al foc Bfl‐s1. Instal·lat encolat de paret a paret, amb adhesius vinílics conductors de càrregues estàtiques, prèvia aplicació de làmina de coure per a derivació a una diferencia de potencial. Juntes bisellades i soldades amb cordó de soldadura de 4 mm Ø. Inclou formació de 1/2 canya perimetral fins una alçada de aprox. 10 cms. i platines acer per pas de porta així com subministrament i aplicació de ciments allisadors Sèrie Ultraplan de la casa Mapei o equivalent si és necessari. A raó de 3,2 kg/m2 equivalent a 2 mm de gruix. Inclou aplicació prèvia d'emprimació com a pont d'unió. Tot segons normativa d'aplicació i/o plànols de projecte incloent els materials, treballs i mitjans auxiliars necessaris per l'execució de la partida. </t>
    </r>
    <r>
      <rPr>
        <b/>
        <sz val="11"/>
        <color theme="1"/>
        <rFont val="Arial"/>
        <family val="2"/>
      </rPr>
      <t>Sobre paviment multicapa existent amb mobiliari fix instal·lat.</t>
    </r>
  </si>
  <si>
    <r>
      <t>m². Aplicació manual de dues mans d'esmalt de dos components Esmalte Epòxid al Agua "REVETÓN", color Gris NCS 1510-B, acabat semi brillant, textura llisa, a base de resina epòxid en dispersió aquosa, pigments orgànics i pigments minerals, sense dissolvents, prèvia aplicació d'una mà d'emprimació de dos components, a base de resina epòxid en dispersió aquosa "REVETÓN", incolora, acabat setinat, raspallat i rentat de la superfície a pintar mitjançant decapat químic amb una solució d'àcid clorhídric al 10% en aigua, (rendiment: 0,1 kg/m² cada mà), sobre superfícies de formigó en contacte amb aigua potable.</t>
    </r>
    <r>
      <rPr>
        <b/>
        <sz val="11"/>
        <color theme="1"/>
        <rFont val="Arial"/>
        <family val="2"/>
      </rPr>
      <t xml:space="preserve"> Paviment multicapa existent amb mobiliari fix instal·lat.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</si>
</sst>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9" x14ac:knownFonts="1">
    <font>
      <sz val="11"/>
      <color theme="1"/>
      <name val="Arial"/>
      <family val="2"/>
    </font>
    <font>
      <sz val="11"/>
      <color theme="1"/>
      <name val="Arial"/>
      <family val="2"/>
    </font>
    <font>
      <b/>
      <sz val="11"/>
      <color theme="1"/>
      <name val="Arial"/>
      <family val="2"/>
    </font>
    <font>
      <b/>
      <sz val="11"/>
      <color rgb="FF000000"/>
      <name val="Arial"/>
      <family val="2"/>
    </font>
    <font>
      <sz val="11"/>
      <color theme="3" tint="-0.499984740745262"/>
      <name val="Arial"/>
      <family val="2"/>
    </font>
    <font>
      <b/>
      <sz val="11"/>
      <name val="Arial"/>
      <family val="2"/>
    </font>
    <font>
      <sz val="11"/>
      <name val="Arial"/>
      <family val="2"/>
    </font>
    <font>
      <sz val="8"/>
      <name val="Arial"/>
      <family val="2"/>
    </font>
    <font>
      <sz val="11"/>
      <color rgb="FFFF0000"/>
      <name val="Arial"/>
      <family val="2"/>
    </font>
  </fonts>
  <fills count="8">
    <fill>
      <patternFill patternType="none"/>
    </fill>
    <fill>
      <patternFill patternType="gray125"/>
    </fill>
    <fill>
      <patternFill patternType="solid">
        <fgColor rgb="FFFFFF99"/>
        <bgColor rgb="FF000000"/>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116">
    <xf numFmtId="0" fontId="0" fillId="0" borderId="0" xfId="0"/>
    <xf numFmtId="0" fontId="1" fillId="0" borderId="0" xfId="0" applyFont="1" applyAlignment="1">
      <alignment horizontal="left" vertical="top" wrapText="1"/>
    </xf>
    <xf numFmtId="0" fontId="1" fillId="0" borderId="0" xfId="0" applyFont="1" applyAlignment="1">
      <alignment horizontal="right" vertical="top" wrapText="1"/>
    </xf>
    <xf numFmtId="0" fontId="1" fillId="0" borderId="5" xfId="0" applyFont="1" applyBorder="1" applyAlignment="1">
      <alignment horizontal="left" vertical="top" wrapText="1"/>
    </xf>
    <xf numFmtId="2" fontId="1" fillId="0" borderId="6" xfId="0" applyNumberFormat="1" applyFont="1" applyBorder="1" applyAlignment="1">
      <alignment horizontal="left" vertical="top" wrapText="1"/>
    </xf>
    <xf numFmtId="44" fontId="1" fillId="0" borderId="5" xfId="1" applyFont="1" applyFill="1" applyBorder="1" applyAlignment="1">
      <alignment horizontal="left" vertical="top" wrapText="1"/>
    </xf>
    <xf numFmtId="0" fontId="5" fillId="3" borderId="3" xfId="0" applyFont="1" applyFill="1" applyBorder="1" applyAlignment="1">
      <alignment horizontal="left" vertical="top" wrapText="1"/>
    </xf>
    <xf numFmtId="2" fontId="5" fillId="3" borderId="3" xfId="0" applyNumberFormat="1" applyFont="1" applyFill="1" applyBorder="1" applyAlignment="1">
      <alignment horizontal="left" vertical="top" wrapText="1"/>
    </xf>
    <xf numFmtId="44" fontId="5" fillId="3" borderId="1" xfId="1" applyFont="1" applyFill="1" applyBorder="1" applyAlignment="1">
      <alignment horizontal="left" vertical="top" wrapText="1"/>
    </xf>
    <xf numFmtId="0" fontId="5" fillId="4" borderId="3" xfId="0" applyFont="1" applyFill="1" applyBorder="1" applyAlignment="1">
      <alignment horizontal="left" vertical="top" wrapText="1"/>
    </xf>
    <xf numFmtId="2" fontId="5" fillId="4" borderId="3" xfId="0" applyNumberFormat="1" applyFont="1" applyFill="1" applyBorder="1" applyAlignment="1">
      <alignment horizontal="left" vertical="top" wrapText="1"/>
    </xf>
    <xf numFmtId="0" fontId="1" fillId="0" borderId="4" xfId="0" applyFont="1" applyBorder="1" applyAlignment="1">
      <alignment horizontal="left" vertical="top" wrapText="1"/>
    </xf>
    <xf numFmtId="2"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4" fontId="1" fillId="0" borderId="2" xfId="1" applyFont="1" applyFill="1" applyBorder="1" applyAlignment="1">
      <alignment horizontal="left" vertical="top" wrapText="1"/>
    </xf>
    <xf numFmtId="0" fontId="5" fillId="3" borderId="1" xfId="0" applyFont="1" applyFill="1" applyBorder="1" applyAlignment="1">
      <alignment horizontal="left" vertical="top" wrapText="1"/>
    </xf>
    <xf numFmtId="2" fontId="5" fillId="3" borderId="1" xfId="0" applyNumberFormat="1" applyFont="1" applyFill="1" applyBorder="1" applyAlignment="1">
      <alignment horizontal="left" vertical="top" wrapText="1"/>
    </xf>
    <xf numFmtId="0" fontId="5" fillId="5" borderId="3" xfId="0" applyFont="1" applyFill="1" applyBorder="1" applyAlignment="1">
      <alignment horizontal="left" vertical="top" wrapText="1"/>
    </xf>
    <xf numFmtId="44" fontId="6" fillId="0" borderId="2" xfId="1" applyFont="1" applyFill="1" applyBorder="1" applyAlignment="1">
      <alignment horizontal="left" vertical="top" wrapText="1"/>
    </xf>
    <xf numFmtId="44" fontId="1" fillId="0" borderId="4" xfId="1" applyFont="1" applyFill="1" applyBorder="1" applyAlignment="1">
      <alignment horizontal="left" vertical="top" wrapText="1"/>
    </xf>
    <xf numFmtId="0" fontId="2" fillId="3" borderId="7" xfId="0" applyFont="1" applyFill="1" applyBorder="1" applyAlignment="1">
      <alignment horizontal="left" vertical="top" wrapText="1"/>
    </xf>
    <xf numFmtId="2" fontId="2" fillId="3" borderId="8" xfId="0" applyNumberFormat="1" applyFont="1" applyFill="1" applyBorder="1" applyAlignment="1">
      <alignment horizontal="left" vertical="top" wrapText="1"/>
    </xf>
    <xf numFmtId="0" fontId="2" fillId="3" borderId="8" xfId="0" applyFont="1" applyFill="1" applyBorder="1" applyAlignment="1">
      <alignment horizontal="left" vertical="top" wrapText="1"/>
    </xf>
    <xf numFmtId="44" fontId="2" fillId="3" borderId="8" xfId="1" applyFont="1" applyFill="1" applyBorder="1" applyAlignment="1">
      <alignment horizontal="left" vertical="top" wrapText="1"/>
    </xf>
    <xf numFmtId="44" fontId="2" fillId="3" borderId="9" xfId="1"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1" fillId="0" borderId="0" xfId="0" applyFont="1" applyAlignment="1">
      <alignment horizontal="right" wrapText="1"/>
    </xf>
    <xf numFmtId="2" fontId="4" fillId="0" borderId="2" xfId="0" applyNumberFormat="1" applyFont="1" applyBorder="1" applyAlignment="1">
      <alignment vertical="top" wrapText="1"/>
    </xf>
    <xf numFmtId="2" fontId="4" fillId="0" borderId="2" xfId="0" applyNumberFormat="1" applyFont="1" applyBorder="1" applyAlignment="1">
      <alignment horizontal="right" vertical="top" wrapText="1"/>
    </xf>
    <xf numFmtId="0" fontId="0" fillId="0" borderId="2" xfId="0" applyBorder="1" applyAlignment="1">
      <alignment horizontal="left" vertical="top" wrapText="1"/>
    </xf>
    <xf numFmtId="4" fontId="4" fillId="0" borderId="2" xfId="1" applyNumberFormat="1" applyFont="1" applyFill="1" applyBorder="1" applyAlignment="1" applyProtection="1">
      <alignment horizontal="right" vertical="top" wrapText="1"/>
      <protection hidden="1"/>
    </xf>
    <xf numFmtId="0" fontId="0" fillId="0" borderId="4" xfId="0" applyBorder="1" applyAlignment="1">
      <alignment horizontal="left" vertical="top" wrapText="1"/>
    </xf>
    <xf numFmtId="44" fontId="2" fillId="0" borderId="10" xfId="1" applyFont="1" applyFill="1" applyBorder="1" applyAlignment="1">
      <alignment horizontal="left" vertical="top" wrapText="1"/>
    </xf>
    <xf numFmtId="2" fontId="1" fillId="0" borderId="0" xfId="1" applyNumberFormat="1" applyFont="1" applyFill="1" applyBorder="1" applyAlignment="1">
      <alignment vertical="top" wrapText="1"/>
    </xf>
    <xf numFmtId="44" fontId="1" fillId="0" borderId="0" xfId="1" applyFont="1" applyFill="1" applyBorder="1" applyAlignment="1">
      <alignment horizontal="left" vertical="top" wrapText="1"/>
    </xf>
    <xf numFmtId="44" fontId="1" fillId="0" borderId="0" xfId="1" applyFont="1" applyFill="1" applyBorder="1" applyAlignment="1">
      <alignment vertical="top" wrapText="1"/>
    </xf>
    <xf numFmtId="44" fontId="1" fillId="0" borderId="11" xfId="1" applyFont="1" applyFill="1" applyBorder="1" applyAlignment="1">
      <alignment vertical="top" wrapText="1"/>
    </xf>
    <xf numFmtId="44" fontId="5" fillId="0" borderId="10" xfId="1" applyFont="1" applyFill="1" applyBorder="1" applyAlignment="1">
      <alignment horizontal="left" vertical="top" wrapText="1"/>
    </xf>
    <xf numFmtId="44" fontId="5" fillId="0" borderId="12" xfId="1" applyFont="1" applyFill="1" applyBorder="1" applyAlignment="1">
      <alignment horizontal="left" vertical="top" wrapText="1"/>
    </xf>
    <xf numFmtId="2" fontId="1" fillId="0" borderId="13" xfId="1" applyNumberFormat="1" applyFont="1" applyFill="1" applyBorder="1" applyAlignment="1">
      <alignment vertical="top" wrapText="1"/>
    </xf>
    <xf numFmtId="44" fontId="1" fillId="0" borderId="13" xfId="1" applyFont="1" applyFill="1" applyBorder="1" applyAlignment="1">
      <alignment horizontal="left" vertical="top" wrapText="1"/>
    </xf>
    <xf numFmtId="44" fontId="1" fillId="0" borderId="13" xfId="1" applyFont="1" applyFill="1" applyBorder="1" applyAlignment="1">
      <alignment vertical="top" wrapText="1"/>
    </xf>
    <xf numFmtId="44" fontId="1" fillId="0" borderId="14" xfId="1" applyFont="1" applyFill="1" applyBorder="1" applyAlignment="1">
      <alignment vertical="top" wrapText="1"/>
    </xf>
    <xf numFmtId="0" fontId="2" fillId="2" borderId="15" xfId="0" applyFont="1" applyFill="1" applyBorder="1" applyAlignment="1">
      <alignment horizontal="right" vertical="top" wrapText="1"/>
    </xf>
    <xf numFmtId="0" fontId="2" fillId="2" borderId="16" xfId="0" applyFont="1" applyFill="1" applyBorder="1" applyAlignment="1">
      <alignment horizontal="left" vertical="top" wrapText="1"/>
    </xf>
    <xf numFmtId="0" fontId="2" fillId="2" borderId="16" xfId="0" applyFont="1" applyFill="1" applyBorder="1" applyAlignment="1">
      <alignment horizontal="right" vertical="top" wrapText="1"/>
    </xf>
    <xf numFmtId="0" fontId="2" fillId="2" borderId="17" xfId="0" applyFont="1" applyFill="1" applyBorder="1" applyAlignment="1">
      <alignment horizontal="left" vertical="top" wrapText="1"/>
    </xf>
    <xf numFmtId="0" fontId="2" fillId="3" borderId="10" xfId="0" applyFont="1" applyFill="1" applyBorder="1" applyAlignment="1">
      <alignment horizontal="right" vertical="top" wrapText="1"/>
    </xf>
    <xf numFmtId="0" fontId="2" fillId="3" borderId="11" xfId="0" applyFont="1" applyFill="1" applyBorder="1" applyAlignment="1">
      <alignment horizontal="left" vertical="top" wrapText="1"/>
    </xf>
    <xf numFmtId="44" fontId="1" fillId="0" borderId="21" xfId="1" applyFont="1" applyFill="1" applyBorder="1" applyAlignment="1">
      <alignment horizontal="left" vertical="top" wrapText="1"/>
    </xf>
    <xf numFmtId="0" fontId="5" fillId="3" borderId="18" xfId="0" applyFont="1" applyFill="1" applyBorder="1" applyAlignment="1">
      <alignment horizontal="right" vertical="top" wrapText="1"/>
    </xf>
    <xf numFmtId="44" fontId="5" fillId="3" borderId="22" xfId="1" applyFont="1" applyFill="1" applyBorder="1" applyAlignment="1">
      <alignment horizontal="left" vertical="top" wrapText="1"/>
    </xf>
    <xf numFmtId="0" fontId="5" fillId="4" borderId="18" xfId="0" applyFont="1" applyFill="1" applyBorder="1" applyAlignment="1">
      <alignment horizontal="right" vertical="top" wrapText="1"/>
    </xf>
    <xf numFmtId="0" fontId="5" fillId="4" borderId="19" xfId="0" applyFont="1" applyFill="1" applyBorder="1" applyAlignment="1">
      <alignment horizontal="left" vertical="top" wrapText="1"/>
    </xf>
    <xf numFmtId="0" fontId="1" fillId="3" borderId="20" xfId="0" applyFont="1" applyFill="1" applyBorder="1" applyAlignment="1">
      <alignment horizontal="right" vertical="top" wrapText="1"/>
    </xf>
    <xf numFmtId="0" fontId="0" fillId="3" borderId="20" xfId="0" applyFill="1" applyBorder="1" applyAlignment="1">
      <alignment horizontal="right" vertical="top" wrapText="1"/>
    </xf>
    <xf numFmtId="0" fontId="5" fillId="5" borderId="18" xfId="0" applyFont="1" applyFill="1" applyBorder="1" applyAlignment="1">
      <alignment horizontal="right" vertical="top" wrapText="1"/>
    </xf>
    <xf numFmtId="0" fontId="5" fillId="5" borderId="19" xfId="0" applyFont="1" applyFill="1" applyBorder="1" applyAlignment="1">
      <alignment horizontal="left" vertical="top" wrapText="1"/>
    </xf>
    <xf numFmtId="44" fontId="1" fillId="0" borderId="23" xfId="1" applyFont="1" applyFill="1" applyBorder="1" applyAlignment="1">
      <alignment horizontal="left" vertical="top" wrapText="1"/>
    </xf>
    <xf numFmtId="0" fontId="5" fillId="3" borderId="24" xfId="0" applyFont="1" applyFill="1" applyBorder="1" applyAlignment="1">
      <alignment horizontal="right" vertical="top" wrapText="1"/>
    </xf>
    <xf numFmtId="0" fontId="1" fillId="6" borderId="10" xfId="0" applyFont="1" applyFill="1" applyBorder="1" applyAlignment="1">
      <alignment horizontal="right" vertical="top" wrapText="1"/>
    </xf>
    <xf numFmtId="8" fontId="1" fillId="0" borderId="2" xfId="1" applyNumberFormat="1" applyFont="1" applyFill="1" applyBorder="1" applyAlignment="1">
      <alignment horizontal="right" vertical="top" wrapText="1"/>
    </xf>
    <xf numFmtId="0" fontId="2" fillId="0" borderId="0" xfId="0" applyFont="1" applyAlignment="1">
      <alignment horizontal="right"/>
    </xf>
    <xf numFmtId="0" fontId="6" fillId="0" borderId="4" xfId="0" applyFont="1" applyBorder="1" applyAlignment="1">
      <alignment horizontal="left" vertical="top" wrapText="1"/>
    </xf>
    <xf numFmtId="4" fontId="6" fillId="0" borderId="2" xfId="1" applyNumberFormat="1" applyFont="1" applyFill="1" applyBorder="1" applyAlignment="1" applyProtection="1">
      <alignment horizontal="right" vertical="top" wrapText="1"/>
      <protection hidden="1"/>
    </xf>
    <xf numFmtId="2" fontId="6" fillId="0" borderId="2" xfId="0" applyNumberFormat="1" applyFont="1" applyBorder="1" applyAlignment="1">
      <alignment horizontal="left" vertical="top" wrapText="1"/>
    </xf>
    <xf numFmtId="44" fontId="6" fillId="0" borderId="23" xfId="1" applyFont="1" applyFill="1" applyBorder="1" applyAlignment="1">
      <alignment horizontal="left" vertical="top"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2" fontId="1" fillId="4" borderId="27" xfId="1" applyNumberFormat="1" applyFont="1" applyFill="1" applyBorder="1" applyAlignment="1">
      <alignment horizontal="left" vertical="top" wrapText="1"/>
    </xf>
    <xf numFmtId="0" fontId="1" fillId="4" borderId="27" xfId="0" applyFont="1" applyFill="1" applyBorder="1" applyAlignment="1">
      <alignment horizontal="left" vertical="top" wrapText="1"/>
    </xf>
    <xf numFmtId="44" fontId="1" fillId="4" borderId="27" xfId="1" applyFont="1" applyFill="1" applyBorder="1" applyAlignment="1">
      <alignment horizontal="left" vertical="top" wrapText="1"/>
    </xf>
    <xf numFmtId="44" fontId="1" fillId="4" borderId="28" xfId="1" applyFont="1" applyFill="1" applyBorder="1" applyAlignment="1">
      <alignment horizontal="left" vertical="top" wrapText="1"/>
    </xf>
    <xf numFmtId="0" fontId="0" fillId="0" borderId="29" xfId="0" applyBorder="1"/>
    <xf numFmtId="2" fontId="6" fillId="0" borderId="2" xfId="0" applyNumberFormat="1" applyFont="1" applyBorder="1" applyAlignment="1">
      <alignment horizontal="right" vertical="top" wrapText="1"/>
    </xf>
    <xf numFmtId="0" fontId="5" fillId="3" borderId="10" xfId="0" applyFont="1" applyFill="1" applyBorder="1" applyAlignment="1">
      <alignment horizontal="right" vertical="top" wrapText="1"/>
    </xf>
    <xf numFmtId="44" fontId="5" fillId="3" borderId="0" xfId="1" applyFont="1" applyFill="1" applyBorder="1" applyAlignment="1">
      <alignment horizontal="left" vertical="top" wrapText="1"/>
    </xf>
    <xf numFmtId="44" fontId="5" fillId="3" borderId="11" xfId="1" applyFont="1" applyFill="1" applyBorder="1" applyAlignment="1">
      <alignment horizontal="left" vertical="top" wrapText="1"/>
    </xf>
    <xf numFmtId="0" fontId="5" fillId="4" borderId="30" xfId="0" applyFont="1" applyFill="1" applyBorder="1" applyAlignment="1">
      <alignment horizontal="right" vertical="top" wrapText="1"/>
    </xf>
    <xf numFmtId="0" fontId="5" fillId="4" borderId="31" xfId="0" applyFont="1" applyFill="1" applyBorder="1" applyAlignment="1">
      <alignment horizontal="left" vertical="top" wrapText="1"/>
    </xf>
    <xf numFmtId="0" fontId="5" fillId="4" borderId="32" xfId="0" applyFont="1" applyFill="1" applyBorder="1" applyAlignment="1">
      <alignment horizontal="left" vertical="top" wrapText="1"/>
    </xf>
    <xf numFmtId="0" fontId="6" fillId="0" borderId="2" xfId="0" applyFont="1" applyBorder="1" applyAlignment="1">
      <alignment horizontal="left" vertical="top" wrapText="1"/>
    </xf>
    <xf numFmtId="2" fontId="0" fillId="0" borderId="2" xfId="0" applyNumberFormat="1" applyBorder="1" applyAlignment="1">
      <alignment vertical="top" wrapText="1"/>
    </xf>
    <xf numFmtId="0" fontId="0" fillId="0" borderId="5" xfId="0" applyBorder="1" applyAlignment="1">
      <alignment horizontal="left" vertical="top" wrapText="1"/>
    </xf>
    <xf numFmtId="2" fontId="6" fillId="0" borderId="2" xfId="0" applyNumberFormat="1" applyFont="1" applyBorder="1" applyAlignment="1">
      <alignment vertical="top" wrapText="1"/>
    </xf>
    <xf numFmtId="2" fontId="0" fillId="0" borderId="33" xfId="0" applyNumberFormat="1" applyBorder="1" applyAlignment="1">
      <alignment vertical="top" wrapText="1"/>
    </xf>
    <xf numFmtId="0" fontId="1" fillId="0" borderId="29" xfId="0" applyFont="1" applyBorder="1" applyAlignment="1">
      <alignment horizontal="left" vertical="top" wrapText="1"/>
    </xf>
    <xf numFmtId="2" fontId="1" fillId="0" borderId="33" xfId="0" applyNumberFormat="1" applyFont="1" applyBorder="1" applyAlignment="1">
      <alignment horizontal="left" vertical="top" wrapText="1"/>
    </xf>
    <xf numFmtId="2" fontId="0" fillId="0" borderId="34" xfId="0" applyNumberFormat="1" applyBorder="1" applyAlignment="1">
      <alignment vertical="top" wrapText="1"/>
    </xf>
    <xf numFmtId="44" fontId="1" fillId="0" borderId="35" xfId="1" applyFont="1" applyFill="1" applyBorder="1" applyAlignment="1">
      <alignment horizontal="left" vertical="top" wrapText="1"/>
    </xf>
    <xf numFmtId="0" fontId="8" fillId="0" borderId="0" xfId="0" applyFont="1"/>
    <xf numFmtId="4" fontId="1" fillId="0" borderId="2" xfId="1" applyNumberFormat="1" applyFont="1" applyFill="1" applyBorder="1" applyAlignment="1" applyProtection="1">
      <alignment horizontal="right" vertical="top" wrapText="1"/>
      <protection hidden="1"/>
    </xf>
    <xf numFmtId="0" fontId="0" fillId="0" borderId="1" xfId="0" applyBorder="1" applyAlignment="1">
      <alignment horizontal="left" vertical="top" wrapText="1"/>
    </xf>
    <xf numFmtId="0" fontId="6" fillId="0" borderId="5" xfId="0" applyFont="1" applyBorder="1" applyAlignment="1">
      <alignment horizontal="left" vertical="top" wrapText="1"/>
    </xf>
    <xf numFmtId="2" fontId="6" fillId="0" borderId="6" xfId="0" applyNumberFormat="1" applyFont="1" applyBorder="1" applyAlignment="1">
      <alignment horizontal="left" vertical="top" wrapText="1"/>
    </xf>
    <xf numFmtId="44" fontId="6" fillId="0" borderId="5" xfId="1" applyFont="1" applyFill="1" applyBorder="1" applyAlignment="1">
      <alignment horizontal="left" vertical="top" wrapText="1"/>
    </xf>
    <xf numFmtId="44" fontId="6" fillId="0" borderId="21" xfId="1" applyFont="1" applyFill="1" applyBorder="1" applyAlignment="1">
      <alignment horizontal="left" vertical="top" wrapText="1"/>
    </xf>
    <xf numFmtId="2" fontId="0" fillId="0" borderId="6" xfId="0" applyNumberFormat="1" applyBorder="1" applyAlignment="1">
      <alignment vertical="top" wrapText="1"/>
    </xf>
    <xf numFmtId="2" fontId="4" fillId="0" borderId="1" xfId="0" applyNumberFormat="1" applyFont="1" applyBorder="1" applyAlignment="1">
      <alignment vertical="top" wrapText="1"/>
    </xf>
    <xf numFmtId="2" fontId="1" fillId="0" borderId="1" xfId="0" applyNumberFormat="1" applyFont="1" applyBorder="1" applyAlignment="1">
      <alignment horizontal="left" vertical="top" wrapText="1"/>
    </xf>
    <xf numFmtId="44" fontId="1" fillId="0" borderId="1" xfId="1" applyFont="1" applyFill="1" applyBorder="1" applyAlignment="1">
      <alignment horizontal="left" vertical="top" wrapText="1"/>
    </xf>
    <xf numFmtId="44" fontId="1" fillId="0" borderId="22" xfId="1" applyFont="1" applyFill="1" applyBorder="1" applyAlignment="1">
      <alignment horizontal="left" vertical="top" wrapText="1"/>
    </xf>
    <xf numFmtId="0" fontId="2" fillId="3" borderId="0" xfId="0" applyFont="1" applyFill="1" applyAlignment="1">
      <alignment horizontal="left" vertical="top" wrapText="1"/>
    </xf>
    <xf numFmtId="0" fontId="5" fillId="3" borderId="0" xfId="0" applyFont="1" applyFill="1" applyAlignment="1">
      <alignment horizontal="left" vertical="top" wrapText="1"/>
    </xf>
    <xf numFmtId="2" fontId="5" fillId="3" borderId="0" xfId="0" applyNumberFormat="1" applyFont="1" applyFill="1" applyAlignment="1">
      <alignment horizontal="left" vertical="top" wrapText="1"/>
    </xf>
    <xf numFmtId="2" fontId="1" fillId="3" borderId="0" xfId="0" applyNumberFormat="1" applyFont="1" applyFill="1" applyAlignment="1">
      <alignment vertical="top" wrapText="1"/>
    </xf>
    <xf numFmtId="4" fontId="0" fillId="0" borderId="2" xfId="1" applyNumberFormat="1" applyFont="1" applyFill="1" applyBorder="1" applyAlignment="1" applyProtection="1">
      <alignment horizontal="right" vertical="top" wrapText="1"/>
      <protection hidden="1"/>
    </xf>
    <xf numFmtId="2" fontId="0" fillId="0" borderId="2" xfId="0" applyNumberFormat="1" applyBorder="1" applyAlignment="1">
      <alignment horizontal="left" vertical="top" wrapText="1"/>
    </xf>
    <xf numFmtId="44" fontId="0" fillId="0" borderId="2" xfId="1" applyFont="1" applyFill="1" applyBorder="1" applyAlignment="1">
      <alignment horizontal="left" vertical="top" wrapText="1"/>
    </xf>
    <xf numFmtId="44" fontId="0" fillId="0" borderId="23" xfId="1" applyFont="1" applyFill="1" applyBorder="1" applyAlignment="1">
      <alignment horizontal="left" vertical="top" wrapText="1"/>
    </xf>
    <xf numFmtId="4" fontId="0" fillId="7" borderId="2" xfId="1" applyNumberFormat="1" applyFont="1" applyFill="1" applyBorder="1" applyAlignment="1" applyProtection="1">
      <alignment horizontal="right" vertical="top" wrapText="1"/>
      <protection hidden="1"/>
    </xf>
    <xf numFmtId="2" fontId="0" fillId="7" borderId="2" xfId="0" applyNumberFormat="1" applyFill="1" applyBorder="1" applyAlignment="1">
      <alignment horizontal="left" vertical="top" wrapText="1"/>
    </xf>
    <xf numFmtId="44" fontId="0" fillId="7" borderId="2" xfId="1" applyFont="1" applyFill="1" applyBorder="1" applyAlignment="1">
      <alignment horizontal="left" vertical="top" wrapText="1"/>
    </xf>
    <xf numFmtId="44" fontId="0" fillId="7" borderId="23" xfId="1" applyFont="1" applyFill="1" applyBorder="1" applyAlignment="1">
      <alignment horizontal="left" vertical="top" wrapText="1"/>
    </xf>
    <xf numFmtId="0" fontId="3" fillId="0" borderId="0" xfId="0" applyFont="1" applyAlignment="1">
      <alignment horizontal="lef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1847850</xdr:colOff>
      <xdr:row>3</xdr:row>
      <xdr:rowOff>460181</xdr:rowOff>
    </xdr:to>
    <xdr:pic>
      <xdr:nvPicPr>
        <xdr:cNvPr id="2" name="Imagen 1">
          <a:extLst>
            <a:ext uri="{FF2B5EF4-FFF2-40B4-BE49-F238E27FC236}">
              <a16:creationId xmlns:a16="http://schemas.microsoft.com/office/drawing/2014/main" id="{32166D95-B467-4117-B382-05523584F9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71725" cy="10047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9755D-5933-4A05-BBB7-BBED40DA20C4}">
  <sheetPr>
    <pageSetUpPr fitToPage="1"/>
  </sheetPr>
  <dimension ref="A1:P100"/>
  <sheetViews>
    <sheetView tabSelected="1" topLeftCell="A75" zoomScaleNormal="100" workbookViewId="0">
      <selection activeCell="K83" sqref="K83"/>
    </sheetView>
  </sheetViews>
  <sheetFormatPr defaultColWidth="11" defaultRowHeight="14.25" x14ac:dyDescent="0.2"/>
  <cols>
    <col min="1" max="1" width="6.875" customWidth="1"/>
    <col min="2" max="2" width="77.875" customWidth="1"/>
    <col min="5" max="5" width="11" customWidth="1"/>
    <col min="6" max="6" width="15.25" customWidth="1"/>
    <col min="8" max="8" width="12.625" bestFit="1" customWidth="1"/>
    <col min="12" max="12" width="28.625" customWidth="1"/>
    <col min="13" max="13" width="14.625" customWidth="1"/>
  </cols>
  <sheetData>
    <row r="1" spans="1:6" x14ac:dyDescent="0.2">
      <c r="A1" s="2"/>
      <c r="B1" s="1"/>
      <c r="C1" s="25"/>
      <c r="D1" s="26"/>
      <c r="E1" s="27"/>
      <c r="F1" s="27"/>
    </row>
    <row r="2" spans="1:6" x14ac:dyDescent="0.2">
      <c r="A2" s="2"/>
      <c r="B2" s="1"/>
      <c r="C2" s="25"/>
      <c r="D2" s="1"/>
      <c r="E2" s="1"/>
      <c r="F2" s="1"/>
    </row>
    <row r="3" spans="1:6" x14ac:dyDescent="0.2">
      <c r="A3" s="2"/>
      <c r="B3" s="1"/>
      <c r="C3" s="25"/>
      <c r="D3" s="1"/>
      <c r="E3" s="1"/>
      <c r="F3" s="1"/>
    </row>
    <row r="4" spans="1:6" ht="40.5" customHeight="1" x14ac:dyDescent="0.2">
      <c r="A4" s="2"/>
      <c r="B4" s="1"/>
      <c r="C4" s="25"/>
      <c r="D4" s="1"/>
      <c r="E4" s="1"/>
      <c r="F4" s="1"/>
    </row>
    <row r="5" spans="1:6" ht="15.75" thickBot="1" x14ac:dyDescent="0.3">
      <c r="A5" s="115" t="s">
        <v>87</v>
      </c>
      <c r="B5" s="115"/>
      <c r="C5" s="115"/>
      <c r="D5" s="115"/>
      <c r="E5" s="115"/>
      <c r="F5" s="115"/>
    </row>
    <row r="6" spans="1:6" ht="15" x14ac:dyDescent="0.2">
      <c r="A6" s="44"/>
      <c r="B6" s="45" t="s">
        <v>0</v>
      </c>
      <c r="C6" s="46" t="s">
        <v>1</v>
      </c>
      <c r="D6" s="45" t="s">
        <v>2</v>
      </c>
      <c r="E6" s="45" t="s">
        <v>3</v>
      </c>
      <c r="F6" s="47" t="s">
        <v>4</v>
      </c>
    </row>
    <row r="7" spans="1:6" ht="15" x14ac:dyDescent="0.2">
      <c r="A7" s="48"/>
      <c r="B7" s="103" t="s">
        <v>5</v>
      </c>
      <c r="C7" s="103"/>
      <c r="D7" s="103"/>
      <c r="E7" s="103"/>
      <c r="F7" s="49"/>
    </row>
    <row r="8" spans="1:6" ht="15" x14ac:dyDescent="0.2">
      <c r="A8" s="53" t="s">
        <v>47</v>
      </c>
      <c r="B8" s="9" t="s">
        <v>93</v>
      </c>
      <c r="C8" s="10"/>
      <c r="D8" s="9"/>
      <c r="E8" s="9"/>
      <c r="F8" s="54"/>
    </row>
    <row r="9" spans="1:6" ht="57.75" x14ac:dyDescent="0.2">
      <c r="A9" s="55" t="s">
        <v>48</v>
      </c>
      <c r="B9" s="84" t="s">
        <v>144</v>
      </c>
      <c r="C9" s="83">
        <v>50.5</v>
      </c>
      <c r="D9" s="4" t="s">
        <v>8</v>
      </c>
      <c r="E9" s="5"/>
      <c r="F9" s="50"/>
    </row>
    <row r="10" spans="1:6" ht="42.75" x14ac:dyDescent="0.2">
      <c r="A10" s="55" t="s">
        <v>49</v>
      </c>
      <c r="B10" s="30" t="s">
        <v>163</v>
      </c>
      <c r="C10" s="83">
        <v>40</v>
      </c>
      <c r="D10" s="12" t="s">
        <v>21</v>
      </c>
      <c r="E10" s="14"/>
      <c r="F10" s="50"/>
    </row>
    <row r="11" spans="1:6" ht="15" x14ac:dyDescent="0.2">
      <c r="A11" s="53"/>
      <c r="B11" s="9" t="s">
        <v>94</v>
      </c>
      <c r="C11" s="10"/>
      <c r="D11" s="9"/>
      <c r="E11" s="9"/>
      <c r="F11" s="54"/>
    </row>
    <row r="12" spans="1:6" ht="57" customHeight="1" x14ac:dyDescent="0.2">
      <c r="A12" s="55" t="s">
        <v>50</v>
      </c>
      <c r="B12" s="13" t="s">
        <v>74</v>
      </c>
      <c r="C12" s="83">
        <v>35</v>
      </c>
      <c r="D12" s="12" t="s">
        <v>8</v>
      </c>
      <c r="E12" s="14"/>
      <c r="F12" s="50"/>
    </row>
    <row r="13" spans="1:6" ht="57" customHeight="1" x14ac:dyDescent="0.2">
      <c r="A13" s="55" t="s">
        <v>59</v>
      </c>
      <c r="B13" s="3" t="s">
        <v>95</v>
      </c>
      <c r="C13" s="83">
        <v>19.55</v>
      </c>
      <c r="D13" s="12" t="s">
        <v>8</v>
      </c>
      <c r="E13" s="5"/>
      <c r="F13" s="50"/>
    </row>
    <row r="14" spans="1:6" x14ac:dyDescent="0.2">
      <c r="A14" s="55" t="s">
        <v>51</v>
      </c>
      <c r="B14" s="3" t="s">
        <v>75</v>
      </c>
      <c r="C14" s="83">
        <v>15.2</v>
      </c>
      <c r="D14" s="4" t="s">
        <v>8</v>
      </c>
      <c r="E14" s="5"/>
      <c r="F14" s="50"/>
    </row>
    <row r="15" spans="1:6" ht="42.75" x14ac:dyDescent="0.2">
      <c r="A15" s="55" t="s">
        <v>80</v>
      </c>
      <c r="B15" s="3" t="s">
        <v>96</v>
      </c>
      <c r="C15" s="83">
        <v>5.25</v>
      </c>
      <c r="D15" s="4" t="s">
        <v>8</v>
      </c>
      <c r="E15" s="5"/>
      <c r="F15" s="50"/>
    </row>
    <row r="16" spans="1:6" ht="42.75" x14ac:dyDescent="0.2">
      <c r="A16" s="55" t="s">
        <v>81</v>
      </c>
      <c r="B16" s="3" t="s">
        <v>113</v>
      </c>
      <c r="C16" s="83">
        <v>5.85</v>
      </c>
      <c r="D16" s="4" t="s">
        <v>8</v>
      </c>
      <c r="E16" s="5"/>
      <c r="F16" s="50"/>
    </row>
    <row r="17" spans="1:9" ht="57" x14ac:dyDescent="0.2">
      <c r="A17" s="55" t="s">
        <v>82</v>
      </c>
      <c r="B17" s="3" t="s">
        <v>135</v>
      </c>
      <c r="C17" s="83">
        <v>15.55</v>
      </c>
      <c r="D17" s="4" t="s">
        <v>8</v>
      </c>
      <c r="E17" s="14"/>
      <c r="F17" s="59"/>
    </row>
    <row r="18" spans="1:9" ht="57" x14ac:dyDescent="0.2">
      <c r="A18" s="55" t="s">
        <v>83</v>
      </c>
      <c r="B18" s="3" t="s">
        <v>76</v>
      </c>
      <c r="C18" s="98">
        <v>4</v>
      </c>
      <c r="D18" s="4" t="s">
        <v>2</v>
      </c>
      <c r="E18" s="5"/>
      <c r="F18" s="50"/>
    </row>
    <row r="19" spans="1:9" ht="57" x14ac:dyDescent="0.2">
      <c r="A19" s="55" t="s">
        <v>84</v>
      </c>
      <c r="B19" s="3" t="s">
        <v>145</v>
      </c>
      <c r="C19" s="83">
        <v>3</v>
      </c>
      <c r="D19" s="4" t="s">
        <v>2</v>
      </c>
      <c r="E19" s="5"/>
      <c r="F19" s="50"/>
    </row>
    <row r="20" spans="1:9" ht="38.25" customHeight="1" x14ac:dyDescent="0.2">
      <c r="A20" s="55" t="s">
        <v>85</v>
      </c>
      <c r="B20" s="3" t="s">
        <v>77</v>
      </c>
      <c r="C20" s="83">
        <v>4</v>
      </c>
      <c r="D20" s="4" t="s">
        <v>2</v>
      </c>
      <c r="E20" s="5"/>
      <c r="F20" s="50"/>
    </row>
    <row r="21" spans="1:9" ht="28.5" x14ac:dyDescent="0.2">
      <c r="A21" s="55" t="s">
        <v>97</v>
      </c>
      <c r="B21" s="87" t="s">
        <v>78</v>
      </c>
      <c r="C21" s="86">
        <v>3</v>
      </c>
      <c r="D21" s="88" t="s">
        <v>2</v>
      </c>
      <c r="E21" s="89"/>
      <c r="F21" s="90"/>
    </row>
    <row r="22" spans="1:9" ht="42.75" x14ac:dyDescent="0.2">
      <c r="A22" s="55" t="s">
        <v>98</v>
      </c>
      <c r="B22" s="13" t="s">
        <v>79</v>
      </c>
      <c r="C22" s="83">
        <v>1</v>
      </c>
      <c r="D22" s="12" t="s">
        <v>62</v>
      </c>
      <c r="E22" s="83"/>
      <c r="F22" s="59"/>
    </row>
    <row r="23" spans="1:9" ht="15" x14ac:dyDescent="0.2">
      <c r="A23" s="53"/>
      <c r="B23" s="9" t="s">
        <v>100</v>
      </c>
      <c r="C23" s="10"/>
      <c r="D23" s="9"/>
      <c r="E23" s="9"/>
      <c r="F23" s="54"/>
    </row>
    <row r="24" spans="1:9" ht="57" x14ac:dyDescent="0.2">
      <c r="A24" s="55" t="s">
        <v>102</v>
      </c>
      <c r="B24" s="94" t="s">
        <v>101</v>
      </c>
      <c r="C24" s="85">
        <v>7.16</v>
      </c>
      <c r="D24" s="95" t="s">
        <v>8</v>
      </c>
      <c r="E24" s="96"/>
      <c r="F24" s="97"/>
    </row>
    <row r="25" spans="1:9" ht="15" x14ac:dyDescent="0.2">
      <c r="A25" s="53"/>
      <c r="B25" s="9" t="s">
        <v>99</v>
      </c>
      <c r="C25" s="10"/>
      <c r="D25" s="9"/>
      <c r="E25" s="9"/>
      <c r="F25" s="54"/>
    </row>
    <row r="26" spans="1:9" ht="21.75" customHeight="1" x14ac:dyDescent="0.2">
      <c r="A26" s="55" t="s">
        <v>127</v>
      </c>
      <c r="B26" s="3" t="s">
        <v>60</v>
      </c>
      <c r="C26" s="83">
        <v>50</v>
      </c>
      <c r="D26" s="4" t="s">
        <v>21</v>
      </c>
      <c r="E26" s="5"/>
      <c r="F26" s="50"/>
    </row>
    <row r="27" spans="1:9" x14ac:dyDescent="0.2">
      <c r="A27" s="55" t="s">
        <v>137</v>
      </c>
      <c r="B27" s="3" t="s">
        <v>52</v>
      </c>
      <c r="C27" s="83">
        <v>1</v>
      </c>
      <c r="D27" s="4" t="s">
        <v>29</v>
      </c>
      <c r="E27" s="5"/>
      <c r="F27" s="50"/>
    </row>
    <row r="28" spans="1:9" ht="28.5" x14ac:dyDescent="0.2">
      <c r="A28" s="55" t="s">
        <v>143</v>
      </c>
      <c r="B28" s="13" t="s">
        <v>67</v>
      </c>
      <c r="C28" s="83">
        <v>1</v>
      </c>
      <c r="D28" s="12" t="s">
        <v>29</v>
      </c>
      <c r="E28" s="14"/>
      <c r="F28" s="50"/>
    </row>
    <row r="29" spans="1:9" ht="21" customHeight="1" x14ac:dyDescent="0.2">
      <c r="A29" s="51"/>
      <c r="B29" s="15" t="s">
        <v>53</v>
      </c>
      <c r="C29" s="16"/>
      <c r="D29" s="16"/>
      <c r="E29" s="8"/>
      <c r="F29" s="52">
        <f>SUM(F9:F28)</f>
        <v>0</v>
      </c>
    </row>
    <row r="30" spans="1:9" ht="21.75" customHeight="1" x14ac:dyDescent="0.2">
      <c r="A30" s="53" t="s">
        <v>6</v>
      </c>
      <c r="B30" s="9" t="s">
        <v>103</v>
      </c>
      <c r="C30" s="10"/>
      <c r="D30" s="9"/>
      <c r="E30" s="9"/>
      <c r="F30" s="54"/>
    </row>
    <row r="31" spans="1:9" ht="244.5" customHeight="1" x14ac:dyDescent="0.2">
      <c r="A31" s="55" t="s">
        <v>7</v>
      </c>
      <c r="B31" s="84" t="s">
        <v>114</v>
      </c>
      <c r="C31" s="75">
        <v>22.25</v>
      </c>
      <c r="D31" s="4" t="s">
        <v>8</v>
      </c>
      <c r="E31" s="5"/>
      <c r="F31" s="50"/>
    </row>
    <row r="32" spans="1:9" ht="90" customHeight="1" x14ac:dyDescent="0.2">
      <c r="A32" s="55" t="s">
        <v>9</v>
      </c>
      <c r="B32" s="84" t="s">
        <v>146</v>
      </c>
      <c r="C32" s="75">
        <v>49.15</v>
      </c>
      <c r="D32" s="4" t="s">
        <v>8</v>
      </c>
      <c r="E32" s="5"/>
      <c r="F32" s="50"/>
      <c r="G32" s="91"/>
      <c r="H32" s="91"/>
      <c r="I32" s="91"/>
    </row>
    <row r="33" spans="1:9" ht="15.75" customHeight="1" x14ac:dyDescent="0.2">
      <c r="A33" s="53"/>
      <c r="B33" s="9" t="s">
        <v>104</v>
      </c>
      <c r="C33" s="10"/>
      <c r="D33" s="9"/>
      <c r="E33" s="9"/>
      <c r="F33" s="54"/>
      <c r="G33" s="91"/>
      <c r="H33" s="91"/>
      <c r="I33" s="91"/>
    </row>
    <row r="34" spans="1:9" ht="258.75" customHeight="1" x14ac:dyDescent="0.2">
      <c r="A34" s="55" t="s">
        <v>68</v>
      </c>
      <c r="B34" s="84" t="s">
        <v>106</v>
      </c>
      <c r="C34" s="75">
        <v>11.65</v>
      </c>
      <c r="D34" s="4" t="s">
        <v>8</v>
      </c>
      <c r="E34" s="5"/>
      <c r="F34" s="50"/>
      <c r="G34" s="91"/>
      <c r="H34" s="91"/>
      <c r="I34" s="91"/>
    </row>
    <row r="35" spans="1:9" ht="257.25" x14ac:dyDescent="0.2">
      <c r="A35" s="55" t="s">
        <v>69</v>
      </c>
      <c r="B35" s="84" t="s">
        <v>105</v>
      </c>
      <c r="C35" s="75">
        <f>PRODUCT((8.18*4.12)-(3*1.2))</f>
        <v>30.101599999999998</v>
      </c>
      <c r="D35" s="4" t="s">
        <v>8</v>
      </c>
      <c r="E35" s="5"/>
      <c r="F35" s="50"/>
    </row>
    <row r="36" spans="1:9" ht="158.25" x14ac:dyDescent="0.2">
      <c r="A36" s="55" t="s">
        <v>70</v>
      </c>
      <c r="B36" s="84" t="s">
        <v>147</v>
      </c>
      <c r="C36" s="75">
        <v>54.75</v>
      </c>
      <c r="D36" s="4" t="s">
        <v>8</v>
      </c>
      <c r="E36" s="5"/>
      <c r="F36" s="50"/>
    </row>
    <row r="37" spans="1:9" ht="57.75" x14ac:dyDescent="0.2">
      <c r="A37" s="55" t="s">
        <v>64</v>
      </c>
      <c r="B37" s="32" t="s">
        <v>148</v>
      </c>
      <c r="C37" s="75">
        <v>12</v>
      </c>
      <c r="D37" s="12" t="s">
        <v>8</v>
      </c>
      <c r="E37" s="5"/>
      <c r="F37" s="50"/>
    </row>
    <row r="38" spans="1:9" ht="57.75" x14ac:dyDescent="0.2">
      <c r="A38" s="55" t="s">
        <v>65</v>
      </c>
      <c r="B38" s="32" t="s">
        <v>149</v>
      </c>
      <c r="C38" s="75">
        <v>110</v>
      </c>
      <c r="D38" s="12" t="s">
        <v>8</v>
      </c>
      <c r="E38" s="5"/>
      <c r="F38" s="50"/>
    </row>
    <row r="39" spans="1:9" ht="77.25" customHeight="1" x14ac:dyDescent="0.2">
      <c r="A39" s="55" t="s">
        <v>90</v>
      </c>
      <c r="B39" s="32" t="s">
        <v>150</v>
      </c>
      <c r="C39" s="75">
        <v>60</v>
      </c>
      <c r="D39" s="12" t="s">
        <v>8</v>
      </c>
      <c r="E39" s="5"/>
      <c r="F39" s="50"/>
    </row>
    <row r="40" spans="1:9" ht="33" customHeight="1" x14ac:dyDescent="0.2">
      <c r="A40" s="55" t="s">
        <v>91</v>
      </c>
      <c r="B40" s="30" t="s">
        <v>151</v>
      </c>
      <c r="C40" s="75">
        <f>SUM(38.28+(21*2.7))</f>
        <v>94.98</v>
      </c>
      <c r="D40" s="12" t="s">
        <v>21</v>
      </c>
      <c r="E40" s="14"/>
      <c r="F40" s="50"/>
    </row>
    <row r="41" spans="1:9" ht="15" x14ac:dyDescent="0.2">
      <c r="A41" s="53"/>
      <c r="B41" s="9" t="s">
        <v>107</v>
      </c>
      <c r="C41" s="10"/>
      <c r="D41" s="9"/>
      <c r="E41" s="9"/>
      <c r="F41" s="54"/>
    </row>
    <row r="42" spans="1:9" ht="100.5" x14ac:dyDescent="0.2">
      <c r="A42" s="55" t="s">
        <v>124</v>
      </c>
      <c r="B42" s="94" t="s">
        <v>152</v>
      </c>
      <c r="C42" s="75">
        <v>8.5500000000000007</v>
      </c>
      <c r="D42" s="95" t="s">
        <v>8</v>
      </c>
      <c r="E42" s="96"/>
      <c r="F42" s="97"/>
    </row>
    <row r="43" spans="1:9" ht="272.25" x14ac:dyDescent="0.2">
      <c r="A43" s="55" t="s">
        <v>125</v>
      </c>
      <c r="B43" s="94" t="s">
        <v>136</v>
      </c>
      <c r="C43" s="75">
        <v>4.16</v>
      </c>
      <c r="D43" s="95" t="s">
        <v>8</v>
      </c>
      <c r="E43" s="96"/>
      <c r="F43" s="97"/>
    </row>
    <row r="44" spans="1:9" ht="15" x14ac:dyDescent="0.2">
      <c r="A44" s="53"/>
      <c r="B44" s="9" t="s">
        <v>108</v>
      </c>
      <c r="C44" s="10"/>
      <c r="D44" s="9"/>
      <c r="E44" s="9"/>
      <c r="F44" s="54"/>
    </row>
    <row r="45" spans="1:9" ht="142.5" customHeight="1" x14ac:dyDescent="0.2">
      <c r="A45" s="55" t="s">
        <v>126</v>
      </c>
      <c r="B45" s="84" t="s">
        <v>153</v>
      </c>
      <c r="C45" s="75">
        <f>SUM((3.55+4+2.4))</f>
        <v>9.9499999999999993</v>
      </c>
      <c r="D45" s="4" t="s">
        <v>8</v>
      </c>
      <c r="E45" s="5"/>
      <c r="F45" s="50"/>
    </row>
    <row r="46" spans="1:9" ht="15" x14ac:dyDescent="0.2">
      <c r="A46" s="51"/>
      <c r="B46" s="15" t="s">
        <v>10</v>
      </c>
      <c r="C46" s="16"/>
      <c r="D46" s="16"/>
      <c r="E46" s="8"/>
      <c r="F46" s="52">
        <f>SUM(F31:F45)</f>
        <v>0</v>
      </c>
    </row>
    <row r="47" spans="1:9" ht="15" x14ac:dyDescent="0.2">
      <c r="A47" s="57" t="s">
        <v>11</v>
      </c>
      <c r="B47" s="17" t="s">
        <v>73</v>
      </c>
      <c r="C47" s="17"/>
      <c r="D47" s="17"/>
      <c r="E47" s="17"/>
      <c r="F47" s="58"/>
    </row>
    <row r="48" spans="1:9" ht="315" customHeight="1" x14ac:dyDescent="0.2">
      <c r="A48" s="56" t="s">
        <v>12</v>
      </c>
      <c r="B48" s="30" t="s">
        <v>154</v>
      </c>
      <c r="C48" s="28">
        <v>1</v>
      </c>
      <c r="D48" s="12" t="s">
        <v>2</v>
      </c>
      <c r="E48" s="14"/>
      <c r="F48" s="59"/>
    </row>
    <row r="49" spans="1:16" ht="329.25" customHeight="1" x14ac:dyDescent="0.2">
      <c r="A49" s="56" t="s">
        <v>13</v>
      </c>
      <c r="B49" s="30" t="s">
        <v>155</v>
      </c>
      <c r="C49" s="28">
        <v>1</v>
      </c>
      <c r="D49" s="12" t="s">
        <v>2</v>
      </c>
      <c r="E49" s="14"/>
      <c r="F49" s="59"/>
    </row>
    <row r="50" spans="1:16" ht="115.5" x14ac:dyDescent="0.2">
      <c r="A50" s="56" t="s">
        <v>71</v>
      </c>
      <c r="B50" s="82" t="s">
        <v>86</v>
      </c>
      <c r="C50" s="85">
        <v>2</v>
      </c>
      <c r="D50" s="66" t="s">
        <v>2</v>
      </c>
      <c r="E50" s="18"/>
      <c r="F50" s="67"/>
    </row>
    <row r="51" spans="1:16" ht="75" customHeight="1" x14ac:dyDescent="0.2">
      <c r="A51" s="56" t="s">
        <v>92</v>
      </c>
      <c r="B51" s="30" t="s">
        <v>156</v>
      </c>
      <c r="C51" s="28">
        <v>1</v>
      </c>
      <c r="D51" s="12" t="s">
        <v>2</v>
      </c>
      <c r="E51" s="14"/>
      <c r="F51" s="59"/>
    </row>
    <row r="52" spans="1:16" ht="32.25" customHeight="1" x14ac:dyDescent="0.2">
      <c r="A52" s="56" t="s">
        <v>139</v>
      </c>
      <c r="B52" s="30" t="s">
        <v>140</v>
      </c>
      <c r="C52" s="28">
        <v>6</v>
      </c>
      <c r="D52" s="12" t="s">
        <v>2</v>
      </c>
      <c r="E52" s="14"/>
      <c r="F52" s="59"/>
    </row>
    <row r="53" spans="1:16" ht="32.25" customHeight="1" x14ac:dyDescent="0.2">
      <c r="A53" s="56" t="s">
        <v>141</v>
      </c>
      <c r="B53" s="93" t="s">
        <v>142</v>
      </c>
      <c r="C53" s="99">
        <v>1</v>
      </c>
      <c r="D53" s="100" t="s">
        <v>2</v>
      </c>
      <c r="E53" s="101"/>
      <c r="F53" s="102"/>
    </row>
    <row r="54" spans="1:16" ht="18.75" customHeight="1" x14ac:dyDescent="0.2">
      <c r="A54" s="51"/>
      <c r="B54" s="15" t="s">
        <v>14</v>
      </c>
      <c r="C54" s="16"/>
      <c r="D54" s="16"/>
      <c r="E54" s="8"/>
      <c r="F54" s="52">
        <f>SUM(F48:F53)</f>
        <v>0</v>
      </c>
    </row>
    <row r="55" spans="1:16" ht="20.25" customHeight="1" x14ac:dyDescent="0.2">
      <c r="A55" s="53" t="s">
        <v>15</v>
      </c>
      <c r="B55" s="9" t="s">
        <v>109</v>
      </c>
      <c r="C55" s="9"/>
      <c r="D55" s="9"/>
      <c r="E55" s="9"/>
      <c r="F55" s="54"/>
    </row>
    <row r="56" spans="1:16" ht="72.75" x14ac:dyDescent="0.2">
      <c r="A56" s="55" t="s">
        <v>16</v>
      </c>
      <c r="B56" s="64" t="s">
        <v>122</v>
      </c>
      <c r="C56" s="92">
        <v>190</v>
      </c>
      <c r="D56" s="66" t="s">
        <v>8</v>
      </c>
      <c r="E56" s="18"/>
      <c r="F56" s="67"/>
    </row>
    <row r="57" spans="1:16" ht="72.75" x14ac:dyDescent="0.2">
      <c r="A57" s="55" t="s">
        <v>17</v>
      </c>
      <c r="B57" s="64" t="s">
        <v>72</v>
      </c>
      <c r="C57" s="92">
        <v>0</v>
      </c>
      <c r="D57" s="66" t="s">
        <v>8</v>
      </c>
      <c r="E57" s="18"/>
      <c r="F57" s="67"/>
    </row>
    <row r="58" spans="1:16" ht="36" customHeight="1" x14ac:dyDescent="0.2">
      <c r="A58" s="55" t="s">
        <v>18</v>
      </c>
      <c r="B58" s="11" t="s">
        <v>54</v>
      </c>
      <c r="C58" s="29">
        <v>40</v>
      </c>
      <c r="D58" s="13" t="s">
        <v>21</v>
      </c>
      <c r="E58" s="19"/>
      <c r="F58" s="67"/>
    </row>
    <row r="59" spans="1:16" ht="128.25" x14ac:dyDescent="0.2">
      <c r="A59" s="55" t="s">
        <v>20</v>
      </c>
      <c r="B59" s="32" t="s">
        <v>88</v>
      </c>
      <c r="C59" s="65">
        <v>65.53</v>
      </c>
      <c r="D59" s="12" t="s">
        <v>8</v>
      </c>
      <c r="E59" s="18"/>
      <c r="F59" s="67"/>
    </row>
    <row r="60" spans="1:16" ht="121.5" customHeight="1" x14ac:dyDescent="0.2">
      <c r="A60" s="55" t="s">
        <v>22</v>
      </c>
      <c r="B60" s="32" t="s">
        <v>157</v>
      </c>
      <c r="C60" s="65">
        <f>SUM(65.53)</f>
        <v>65.53</v>
      </c>
      <c r="D60" s="12" t="s">
        <v>8</v>
      </c>
      <c r="E60" s="18"/>
      <c r="F60" s="67"/>
      <c r="P60" s="74"/>
    </row>
    <row r="61" spans="1:16" ht="15" x14ac:dyDescent="0.2">
      <c r="A61" s="53"/>
      <c r="B61" s="9" t="s">
        <v>110</v>
      </c>
      <c r="C61" s="9"/>
      <c r="D61" s="9"/>
      <c r="E61" s="9"/>
      <c r="F61" s="54"/>
    </row>
    <row r="62" spans="1:16" ht="80.25" customHeight="1" x14ac:dyDescent="0.2">
      <c r="A62" s="55" t="s">
        <v>23</v>
      </c>
      <c r="B62" s="64" t="s">
        <v>122</v>
      </c>
      <c r="C62" s="92">
        <v>450</v>
      </c>
      <c r="D62" s="66" t="s">
        <v>8</v>
      </c>
      <c r="E62" s="18"/>
      <c r="F62" s="67"/>
    </row>
    <row r="63" spans="1:16" ht="72.75" x14ac:dyDescent="0.2">
      <c r="A63" s="55" t="s">
        <v>56</v>
      </c>
      <c r="B63" s="64" t="s">
        <v>72</v>
      </c>
      <c r="C63" s="92">
        <v>180</v>
      </c>
      <c r="D63" s="66" t="s">
        <v>8</v>
      </c>
      <c r="E63" s="18"/>
      <c r="F63" s="67"/>
    </row>
    <row r="64" spans="1:16" ht="36" customHeight="1" x14ac:dyDescent="0.2">
      <c r="A64" s="55" t="s">
        <v>57</v>
      </c>
      <c r="B64" s="11" t="s">
        <v>54</v>
      </c>
      <c r="C64" s="29">
        <v>14</v>
      </c>
      <c r="D64" s="13" t="s">
        <v>21</v>
      </c>
      <c r="E64" s="19"/>
      <c r="F64" s="67"/>
    </row>
    <row r="65" spans="1:16" ht="142.5" x14ac:dyDescent="0.2">
      <c r="A65" s="55" t="s">
        <v>89</v>
      </c>
      <c r="B65" s="30" t="s">
        <v>158</v>
      </c>
      <c r="C65" s="65">
        <v>353</v>
      </c>
      <c r="D65" s="12" t="s">
        <v>8</v>
      </c>
      <c r="E65" s="18"/>
      <c r="F65" s="67"/>
    </row>
    <row r="66" spans="1:16" ht="130.5" customHeight="1" x14ac:dyDescent="0.2">
      <c r="A66" s="55" t="s">
        <v>115</v>
      </c>
      <c r="B66" s="32" t="s">
        <v>88</v>
      </c>
      <c r="C66" s="65">
        <v>6.85</v>
      </c>
      <c r="D66" s="12" t="s">
        <v>8</v>
      </c>
      <c r="E66" s="18"/>
      <c r="F66" s="67"/>
      <c r="P66" s="74"/>
    </row>
    <row r="67" spans="1:16" ht="114" x14ac:dyDescent="0.2">
      <c r="A67" s="55" t="s">
        <v>116</v>
      </c>
      <c r="B67" s="32" t="s">
        <v>157</v>
      </c>
      <c r="C67" s="65">
        <f>SUM(321.04)</f>
        <v>321.04000000000002</v>
      </c>
      <c r="D67" s="12" t="s">
        <v>8</v>
      </c>
      <c r="E67" s="18"/>
      <c r="F67" s="67"/>
    </row>
    <row r="68" spans="1:16" ht="15" x14ac:dyDescent="0.2">
      <c r="A68" s="53"/>
      <c r="B68" s="9" t="s">
        <v>111</v>
      </c>
      <c r="C68" s="9"/>
      <c r="D68" s="9"/>
      <c r="E68" s="9"/>
      <c r="F68" s="54"/>
    </row>
    <row r="69" spans="1:16" ht="72.75" x14ac:dyDescent="0.2">
      <c r="A69" s="55" t="s">
        <v>117</v>
      </c>
      <c r="B69" s="32" t="s">
        <v>165</v>
      </c>
      <c r="C69" s="111">
        <v>430</v>
      </c>
      <c r="D69" s="112" t="s">
        <v>8</v>
      </c>
      <c r="E69" s="113"/>
      <c r="F69" s="114"/>
    </row>
    <row r="70" spans="1:16" ht="72.75" x14ac:dyDescent="0.2">
      <c r="A70" s="55" t="s">
        <v>118</v>
      </c>
      <c r="B70" s="32" t="s">
        <v>166</v>
      </c>
      <c r="C70" s="111">
        <v>135</v>
      </c>
      <c r="D70" s="112" t="s">
        <v>8</v>
      </c>
      <c r="E70" s="113"/>
      <c r="F70" s="114"/>
    </row>
    <row r="71" spans="1:16" ht="145.5" customHeight="1" x14ac:dyDescent="0.2">
      <c r="A71" s="55" t="s">
        <v>119</v>
      </c>
      <c r="B71" s="30" t="s">
        <v>167</v>
      </c>
      <c r="C71" s="107">
        <v>235.5</v>
      </c>
      <c r="D71" s="108" t="s">
        <v>8</v>
      </c>
      <c r="E71" s="109"/>
      <c r="F71" s="110"/>
      <c r="P71" s="74"/>
    </row>
    <row r="72" spans="1:16" ht="114.75" x14ac:dyDescent="0.2">
      <c r="A72" s="55" t="s">
        <v>120</v>
      </c>
      <c r="B72" s="32" t="s">
        <v>168</v>
      </c>
      <c r="C72" s="107">
        <f>SUM(212.84)</f>
        <v>212.84</v>
      </c>
      <c r="D72" s="108" t="s">
        <v>8</v>
      </c>
      <c r="E72" s="109"/>
      <c r="F72" s="110"/>
    </row>
    <row r="73" spans="1:16" ht="36" customHeight="1" x14ac:dyDescent="0.2">
      <c r="A73" s="55" t="s">
        <v>121</v>
      </c>
      <c r="B73" s="11" t="s">
        <v>54</v>
      </c>
      <c r="C73" s="29">
        <v>14</v>
      </c>
      <c r="D73" s="13" t="s">
        <v>21</v>
      </c>
      <c r="E73" s="19"/>
      <c r="F73" s="67"/>
    </row>
    <row r="74" spans="1:16" ht="15" x14ac:dyDescent="0.2">
      <c r="A74" s="53"/>
      <c r="B74" s="9" t="s">
        <v>112</v>
      </c>
      <c r="C74" s="9"/>
      <c r="D74" s="9"/>
      <c r="E74" s="9"/>
      <c r="F74" s="54"/>
    </row>
    <row r="75" spans="1:16" ht="28.5" x14ac:dyDescent="0.2">
      <c r="A75" s="55" t="s">
        <v>123</v>
      </c>
      <c r="B75" s="11" t="s">
        <v>19</v>
      </c>
      <c r="C75" s="29">
        <v>10</v>
      </c>
      <c r="D75" s="30" t="s">
        <v>8</v>
      </c>
      <c r="E75" s="18"/>
      <c r="F75" s="67"/>
    </row>
    <row r="76" spans="1:16" ht="15.75" customHeight="1" x14ac:dyDescent="0.2">
      <c r="A76" s="55" t="s">
        <v>138</v>
      </c>
      <c r="B76" s="32" t="s">
        <v>55</v>
      </c>
      <c r="C76" s="31">
        <v>25</v>
      </c>
      <c r="D76" s="12" t="s">
        <v>8</v>
      </c>
      <c r="E76" s="18"/>
      <c r="F76" s="67"/>
    </row>
    <row r="77" spans="1:16" ht="20.25" customHeight="1" x14ac:dyDescent="0.2">
      <c r="A77" s="55" t="s">
        <v>164</v>
      </c>
      <c r="B77" s="32" t="s">
        <v>58</v>
      </c>
      <c r="C77" s="31">
        <v>1</v>
      </c>
      <c r="D77" s="12" t="s">
        <v>29</v>
      </c>
      <c r="E77" s="18"/>
      <c r="F77" s="67"/>
    </row>
    <row r="78" spans="1:16" ht="15.75" thickBot="1" x14ac:dyDescent="0.25">
      <c r="A78" s="76"/>
      <c r="B78" s="104" t="s">
        <v>24</v>
      </c>
      <c r="C78" s="105"/>
      <c r="D78" s="105"/>
      <c r="E78" s="77"/>
      <c r="F78" s="78">
        <f>SUM(F56:F77)</f>
        <v>0</v>
      </c>
    </row>
    <row r="79" spans="1:16" ht="15" x14ac:dyDescent="0.2">
      <c r="A79" s="79" t="s">
        <v>25</v>
      </c>
      <c r="B79" s="80" t="s">
        <v>26</v>
      </c>
      <c r="C79" s="80"/>
      <c r="D79" s="80"/>
      <c r="E79" s="80"/>
      <c r="F79" s="81"/>
    </row>
    <row r="80" spans="1:16" x14ac:dyDescent="0.2">
      <c r="A80" s="55" t="s">
        <v>27</v>
      </c>
      <c r="B80" s="13" t="s">
        <v>28</v>
      </c>
      <c r="C80" s="28">
        <v>1</v>
      </c>
      <c r="D80" s="13" t="s">
        <v>29</v>
      </c>
      <c r="E80" s="14"/>
      <c r="F80" s="59"/>
    </row>
    <row r="81" spans="1:6" x14ac:dyDescent="0.2">
      <c r="A81" s="55" t="s">
        <v>66</v>
      </c>
      <c r="B81" s="30" t="s">
        <v>31</v>
      </c>
      <c r="C81" s="28">
        <v>20</v>
      </c>
      <c r="D81" s="30" t="s">
        <v>8</v>
      </c>
      <c r="E81" s="62"/>
      <c r="F81" s="59"/>
    </row>
    <row r="82" spans="1:6" ht="61.5" customHeight="1" x14ac:dyDescent="0.2">
      <c r="A82" s="55" t="s">
        <v>30</v>
      </c>
      <c r="B82" s="30" t="s">
        <v>159</v>
      </c>
      <c r="C82" s="28">
        <v>40.72</v>
      </c>
      <c r="D82" s="30" t="s">
        <v>21</v>
      </c>
      <c r="E82" s="62"/>
      <c r="F82" s="59"/>
    </row>
    <row r="83" spans="1:6" ht="105.75" customHeight="1" x14ac:dyDescent="0.2">
      <c r="A83" s="55" t="s">
        <v>32</v>
      </c>
      <c r="B83" s="30" t="s">
        <v>160</v>
      </c>
      <c r="C83" s="28">
        <v>606.25</v>
      </c>
      <c r="D83" s="30" t="s">
        <v>8</v>
      </c>
      <c r="E83" s="62"/>
      <c r="F83" s="59"/>
    </row>
    <row r="84" spans="1:6" ht="42.75" x14ac:dyDescent="0.2">
      <c r="A84" s="55" t="s">
        <v>33</v>
      </c>
      <c r="B84" s="30" t="s">
        <v>161</v>
      </c>
      <c r="C84" s="28">
        <v>0</v>
      </c>
      <c r="D84" s="30" t="s">
        <v>62</v>
      </c>
      <c r="E84" s="62"/>
      <c r="F84" s="59"/>
    </row>
    <row r="85" spans="1:6" ht="57.75" x14ac:dyDescent="0.2">
      <c r="A85" s="55" t="s">
        <v>61</v>
      </c>
      <c r="B85" s="30" t="s">
        <v>63</v>
      </c>
      <c r="C85" s="28">
        <v>3</v>
      </c>
      <c r="D85" s="30" t="s">
        <v>62</v>
      </c>
      <c r="E85" s="62"/>
      <c r="F85" s="59"/>
    </row>
    <row r="86" spans="1:6" ht="85.5" x14ac:dyDescent="0.2">
      <c r="A86" s="55" t="s">
        <v>128</v>
      </c>
      <c r="B86" s="30" t="s">
        <v>162</v>
      </c>
      <c r="C86" s="28">
        <v>1</v>
      </c>
      <c r="D86" s="30" t="s">
        <v>2</v>
      </c>
      <c r="E86" s="62"/>
      <c r="F86" s="59"/>
    </row>
    <row r="87" spans="1:6" x14ac:dyDescent="0.2">
      <c r="A87" s="55" t="s">
        <v>130</v>
      </c>
      <c r="B87" s="30" t="s">
        <v>129</v>
      </c>
      <c r="C87" s="28">
        <v>1</v>
      </c>
      <c r="D87" s="30" t="s">
        <v>2</v>
      </c>
      <c r="E87" s="62"/>
      <c r="F87" s="59"/>
    </row>
    <row r="88" spans="1:6" x14ac:dyDescent="0.2">
      <c r="A88" s="55" t="s">
        <v>132</v>
      </c>
      <c r="B88" s="30" t="s">
        <v>131</v>
      </c>
      <c r="C88" s="28">
        <v>3</v>
      </c>
      <c r="D88" s="30" t="s">
        <v>2</v>
      </c>
      <c r="E88" s="62"/>
      <c r="F88" s="59"/>
    </row>
    <row r="89" spans="1:6" x14ac:dyDescent="0.2">
      <c r="A89" s="55" t="s">
        <v>133</v>
      </c>
      <c r="B89" s="93" t="s">
        <v>134</v>
      </c>
      <c r="C89" s="28">
        <v>5</v>
      </c>
      <c r="D89" s="30" t="s">
        <v>62</v>
      </c>
      <c r="E89" s="62"/>
      <c r="F89" s="59"/>
    </row>
    <row r="90" spans="1:6" ht="15" x14ac:dyDescent="0.2">
      <c r="A90" s="60"/>
      <c r="B90" s="15" t="s">
        <v>34</v>
      </c>
      <c r="C90" s="16"/>
      <c r="D90" s="16"/>
      <c r="E90" s="8"/>
      <c r="F90" s="52">
        <f>SUM(F80:F89)</f>
        <v>0</v>
      </c>
    </row>
    <row r="91" spans="1:6" ht="15" x14ac:dyDescent="0.2">
      <c r="A91" s="53" t="s">
        <v>35</v>
      </c>
      <c r="B91" s="9" t="s">
        <v>36</v>
      </c>
      <c r="C91" s="9"/>
      <c r="D91" s="9"/>
      <c r="E91" s="9"/>
      <c r="F91" s="54"/>
    </row>
    <row r="92" spans="1:6" x14ac:dyDescent="0.2">
      <c r="A92" s="55" t="s">
        <v>37</v>
      </c>
      <c r="B92" s="13" t="s">
        <v>38</v>
      </c>
      <c r="C92" s="28">
        <v>1</v>
      </c>
      <c r="D92" s="13" t="s">
        <v>29</v>
      </c>
      <c r="E92" s="14"/>
      <c r="F92" s="59">
        <v>10000</v>
      </c>
    </row>
    <row r="93" spans="1:6" ht="13.5" customHeight="1" x14ac:dyDescent="0.2">
      <c r="A93" s="51"/>
      <c r="B93" s="6" t="s">
        <v>39</v>
      </c>
      <c r="C93" s="106"/>
      <c r="D93" s="7"/>
      <c r="E93" s="8"/>
      <c r="F93" s="52">
        <f>SUM(F92)</f>
        <v>10000</v>
      </c>
    </row>
    <row r="94" spans="1:6" ht="15" thickBot="1" x14ac:dyDescent="0.25">
      <c r="A94" s="68"/>
      <c r="B94" s="69" t="s">
        <v>40</v>
      </c>
      <c r="C94" s="70"/>
      <c r="D94" s="71"/>
      <c r="E94" s="72"/>
      <c r="F94" s="73">
        <f>SUM(F93+F90+F78+F54+F46+F29)</f>
        <v>10000</v>
      </c>
    </row>
    <row r="95" spans="1:6" ht="15" x14ac:dyDescent="0.2">
      <c r="A95" s="61"/>
      <c r="B95" s="33" t="s">
        <v>41</v>
      </c>
      <c r="C95" s="34"/>
      <c r="D95" s="35"/>
      <c r="E95" s="36"/>
      <c r="F95" s="37">
        <f>PRODUCT(F94*2/100)</f>
        <v>200</v>
      </c>
    </row>
    <row r="96" spans="1:6" ht="15" x14ac:dyDescent="0.2">
      <c r="A96" s="61"/>
      <c r="B96" s="33" t="s">
        <v>42</v>
      </c>
      <c r="C96" s="34"/>
      <c r="D96" s="35"/>
      <c r="E96" s="36"/>
      <c r="F96" s="37">
        <f>PRODUCT(F94*1/100)</f>
        <v>100</v>
      </c>
    </row>
    <row r="97" spans="1:6" ht="15" x14ac:dyDescent="0.2">
      <c r="A97" s="61"/>
      <c r="B97" s="38" t="s">
        <v>43</v>
      </c>
      <c r="C97" s="34"/>
      <c r="D97" s="35"/>
      <c r="E97" s="36"/>
      <c r="F97" s="37">
        <f>PRODUCT(F94*13/100)</f>
        <v>1300</v>
      </c>
    </row>
    <row r="98" spans="1:6" ht="15.75" thickBot="1" x14ac:dyDescent="0.25">
      <c r="A98" s="61"/>
      <c r="B98" s="39" t="s">
        <v>44</v>
      </c>
      <c r="C98" s="40"/>
      <c r="D98" s="41"/>
      <c r="E98" s="42"/>
      <c r="F98" s="43">
        <f>PRODUCT(F94*6/100)</f>
        <v>600</v>
      </c>
    </row>
    <row r="99" spans="1:6" ht="15.75" thickBot="1" x14ac:dyDescent="0.25">
      <c r="A99" s="20"/>
      <c r="B99" s="20" t="s">
        <v>45</v>
      </c>
      <c r="C99" s="21"/>
      <c r="D99" s="22"/>
      <c r="E99" s="23"/>
      <c r="F99" s="24">
        <f>SUM(F94:F98)</f>
        <v>12200</v>
      </c>
    </row>
    <row r="100" spans="1:6" ht="15" x14ac:dyDescent="0.25">
      <c r="A100" s="2"/>
      <c r="F100" s="63" t="s">
        <v>46</v>
      </c>
    </row>
  </sheetData>
  <mergeCells count="1">
    <mergeCell ref="A5:F5"/>
  </mergeCells>
  <phoneticPr fontId="7" type="noConversion"/>
  <pageMargins left="0.70866141732283472" right="0.70866141732283472" top="0.74803149606299213" bottom="0.74803149606299213" header="0.31496062992125984" footer="0.31496062992125984"/>
  <pageSetup paperSize="8" scale="4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5D0B0A7D6088B4A883F051D13ABDF08" ma:contentTypeVersion="17" ma:contentTypeDescription="Crear nuevo documento." ma:contentTypeScope="" ma:versionID="5d977b62e260d978091167c8dabea365">
  <xsd:schema xmlns:xsd="http://www.w3.org/2001/XMLSchema" xmlns:xs="http://www.w3.org/2001/XMLSchema" xmlns:p="http://schemas.microsoft.com/office/2006/metadata/properties" xmlns:ns2="5b550b1f-e319-434d-abcd-ac0aae123205" xmlns:ns3="222ce16e-0b3b-448a-bcdb-498da3051b1c" targetNamespace="http://schemas.microsoft.com/office/2006/metadata/properties" ma:root="true" ma:fieldsID="2761496600f3c39a114d1e2677719a02" ns2:_="" ns3:_="">
    <xsd:import namespace="5b550b1f-e319-434d-abcd-ac0aae123205"/>
    <xsd:import namespace="222ce16e-0b3b-448a-bcdb-498da3051b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550b1f-e319-434d-abcd-ac0aae123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943c1524-3fb5-4364-b89a-e5ce6f5f79f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2ce16e-0b3b-448a-bcdb-498da3051b1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88be02ff-05cd-403a-a294-088438188628}" ma:internalName="TaxCatchAll" ma:showField="CatchAllData" ma:web="222ce16e-0b3b-448a-bcdb-498da3051b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b550b1f-e319-434d-abcd-ac0aae123205">
      <Terms xmlns="http://schemas.microsoft.com/office/infopath/2007/PartnerControls"/>
    </lcf76f155ced4ddcb4097134ff3c332f>
    <TaxCatchAll xmlns="222ce16e-0b3b-448a-bcdb-498da3051b1c" xsi:nil="true"/>
  </documentManagement>
</p:properties>
</file>

<file path=customXml/itemProps1.xml><?xml version="1.0" encoding="utf-8"?>
<ds:datastoreItem xmlns:ds="http://schemas.openxmlformats.org/officeDocument/2006/customXml" ds:itemID="{80C30ED7-17AA-4F53-9E63-2DC7929E6187}"/>
</file>

<file path=customXml/itemProps2.xml><?xml version="1.0" encoding="utf-8"?>
<ds:datastoreItem xmlns:ds="http://schemas.openxmlformats.org/officeDocument/2006/customXml" ds:itemID="{662F417B-50D6-476A-83DD-F41889557305}">
  <ds:schemaRefs>
    <ds:schemaRef ds:uri="http://schemas.microsoft.com/sharepoint/v3/contenttype/forms"/>
  </ds:schemaRefs>
</ds:datastoreItem>
</file>

<file path=customXml/itemProps3.xml><?xml version="1.0" encoding="utf-8"?>
<ds:datastoreItem xmlns:ds="http://schemas.openxmlformats.org/officeDocument/2006/customXml" ds:itemID="{EB50C18A-55C8-4380-B526-FFC5B920D1F2}">
  <ds:schemaRefs>
    <ds:schemaRef ds:uri="http://schemas.microsoft.com/office/2006/metadata/properties"/>
    <ds:schemaRef ds:uri="http://schemas.microsoft.com/office/infopath/2007/PartnerControls"/>
    <ds:schemaRef ds:uri="8f0cc557-2fc6-4f2b-a0f0-51117c6b9c56"/>
    <ds:schemaRef ds:uri="48c0b052-2d6b-44db-80ff-b069cea8866f"/>
    <ds:schemaRef ds:uri="5b550b1f-e319-434d-abcd-ac0aae123205"/>
    <ds:schemaRef ds:uri="222ce16e-0b3b-448a-bcdb-498da3051b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PRESSUPOST 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Mezquita</dc:creator>
  <cp:keywords/>
  <dc:description/>
  <cp:lastModifiedBy>Anna Mezquita</cp:lastModifiedBy>
  <cp:revision/>
  <cp:lastPrinted>2024-06-04T13:31:37Z</cp:lastPrinted>
  <dcterms:created xsi:type="dcterms:W3CDTF">2021-01-07T14:05:03Z</dcterms:created>
  <dcterms:modified xsi:type="dcterms:W3CDTF">2024-07-25T08:39:29Z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0x010100A5D0B0A7D6088B4A883F051D13ABDF08</vt:lpwstr>
  </property>
  <property fmtid="{D5CDD505-2E9C-101B-9397-08002B2CF9AE}" pid="3" name="Order">
    <vt:r8>6339600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